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basic1\Desktop\godišnji izvještaj\"/>
    </mc:Choice>
  </mc:AlternateContent>
  <xr:revisionPtr revIDLastSave="0" documentId="13_ncr:1_{8EDBAFB6-F618-463C-9DFC-A036E07E865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egled zaduživanja 2024." sheetId="1" r:id="rId1"/>
    <sheet name="Pregled obveza po dugoročnim kr" sheetId="2" r:id="rId2"/>
    <sheet name="Izvještaj o korištenju EU sreds" sheetId="3" r:id="rId3"/>
    <sheet name="potraživanja_obveze" sheetId="4" r:id="rId4"/>
  </sheets>
  <externalReferences>
    <externalReference r:id="rId5"/>
  </externalReferences>
  <definedNames>
    <definedName name="_054253">#REF!</definedName>
    <definedName name="a">'[1]pl prih 2004'!#REF!</definedName>
    <definedName name="adaptacije">'[1]pl prih 2004'!#REF!</definedName>
    <definedName name="d">#REF!</definedName>
    <definedName name="ed">#REF!</definedName>
    <definedName name="ewd">#REF!</definedName>
    <definedName name="F">#REF!</definedName>
    <definedName name="godina">'[1]pl prih 2004'!#REF!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onačno">#REF!</definedName>
    <definedName name="med.oprema">#REF!</definedName>
    <definedName name="razdoblje">'[1]pl prih 2004'!#REF!</definedName>
    <definedName name="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2" l="1"/>
  <c r="K30" i="2"/>
  <c r="K28" i="2"/>
  <c r="K23" i="2"/>
  <c r="H16" i="2"/>
  <c r="H13" i="2"/>
  <c r="L9" i="2"/>
  <c r="L5" i="2" s="1"/>
  <c r="Y5" i="2"/>
  <c r="X5" i="2"/>
  <c r="W5" i="2"/>
  <c r="V5" i="2"/>
  <c r="U5" i="2"/>
  <c r="T5" i="2"/>
  <c r="S5" i="2"/>
  <c r="R5" i="2"/>
  <c r="Q5" i="2"/>
  <c r="P5" i="2"/>
  <c r="O5" i="2"/>
  <c r="N5" i="2"/>
  <c r="M5" i="2"/>
  <c r="K5" i="2"/>
  <c r="H5" i="2"/>
  <c r="G5" i="2"/>
  <c r="J7" i="1"/>
  <c r="K5" i="1"/>
  <c r="G5" i="1"/>
  <c r="I12" i="3" l="1"/>
  <c r="H12" i="3"/>
  <c r="F12" i="3"/>
  <c r="E12" i="3"/>
  <c r="C12" i="3"/>
  <c r="L11" i="3"/>
  <c r="K11" i="3"/>
  <c r="J11" i="3"/>
  <c r="L10" i="3"/>
  <c r="K10" i="3"/>
  <c r="D10" i="3"/>
  <c r="J10" i="3" s="1"/>
  <c r="L9" i="3"/>
  <c r="K9" i="3"/>
  <c r="G9" i="3"/>
  <c r="G12" i="3" s="1"/>
  <c r="L8" i="3"/>
  <c r="L12" i="3" s="1"/>
  <c r="K8" i="3"/>
  <c r="D8" i="3"/>
  <c r="D12" i="3" s="1"/>
  <c r="J8" i="3" l="1"/>
  <c r="K12" i="3"/>
  <c r="J9" i="3"/>
  <c r="J12" i="3" s="1"/>
</calcChain>
</file>

<file path=xl/sharedStrings.xml><?xml version="1.0" encoding="utf-8"?>
<sst xmlns="http://schemas.openxmlformats.org/spreadsheetml/2006/main" count="361" uniqueCount="118">
  <si>
    <t>Datum sklapanja ugovora</t>
  </si>
  <si>
    <t>Visina odobrenog kredita</t>
  </si>
  <si>
    <t>Kamatna stopa</t>
  </si>
  <si>
    <t>Redni broj</t>
  </si>
  <si>
    <t>Kreditor</t>
  </si>
  <si>
    <t>Naziv proračunskog korisnika/Glava/RKP</t>
  </si>
  <si>
    <t xml:space="preserve">Datum posljednje otplate </t>
  </si>
  <si>
    <t>Valuta</t>
  </si>
  <si>
    <t>Vrsta instrumenta*</t>
  </si>
  <si>
    <t>Naziv</t>
  </si>
  <si>
    <t>*  dugoročni zajam/kredit</t>
  </si>
  <si>
    <t>MEDICOM d.o.o.</t>
  </si>
  <si>
    <t>JASIKA d.o.o.</t>
  </si>
  <si>
    <t>MEDIVA d.o.o.</t>
  </si>
  <si>
    <t>FINERA D.O.O.</t>
  </si>
  <si>
    <t>DRAGER MEDICAL CROATIA D.O.O.</t>
  </si>
  <si>
    <t>MEDICAL INNOVATION SOLUTIONS d.o.o.</t>
  </si>
  <si>
    <t>ARBOR MEDICAL D.O.O.</t>
  </si>
  <si>
    <t>SANYKO d.o.o.</t>
  </si>
  <si>
    <t>ENDOPHARM d.o.o.</t>
  </si>
  <si>
    <t>MEDIKA d.d.</t>
  </si>
  <si>
    <t>€</t>
  </si>
  <si>
    <t>KBC ZAGREB/0962/38069</t>
  </si>
  <si>
    <t>Robni zajam</t>
  </si>
  <si>
    <t>Pregled obveza po dugoročnim zajmovima/kreditima KBC-a Zagreb</t>
  </si>
  <si>
    <t xml:space="preserve">Vrsta instrumenta 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</si>
  <si>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</si>
  <si>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</si>
  <si>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</si>
  <si>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</si>
  <si>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</si>
  <si>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</si>
  <si>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</si>
  <si>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</si>
  <si>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</si>
  <si>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</si>
  <si>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</si>
  <si>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</si>
  <si>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</si>
  <si>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Robni zajam - nabava medicinske opreme</t>
  </si>
  <si>
    <t>MEDIC d.o.o.</t>
  </si>
  <si>
    <t>EUR</t>
  </si>
  <si>
    <t>OLYMPUS CZECH GROUP</t>
  </si>
  <si>
    <t>ARBOR MEDICAL d.o.o,</t>
  </si>
  <si>
    <t xml:space="preserve">PANON TRADE d.o.o. </t>
  </si>
  <si>
    <t>CARDIO MEDICAL ZAGREB d.o.o.</t>
  </si>
  <si>
    <t>SHIMADZU d.o.o.</t>
  </si>
  <si>
    <t>PANON TRADE d.o.o.</t>
  </si>
  <si>
    <t>ARBOR MEDICAL d.o.o,.</t>
  </si>
  <si>
    <t>MEDICOM d.o.o,.</t>
  </si>
  <si>
    <t>KARDIAN d.o.o.</t>
  </si>
  <si>
    <t>BIOELEKTRONIKA D.O.O.</t>
  </si>
  <si>
    <t>BOSTON MEDICAL d.o.o.</t>
  </si>
  <si>
    <t>Robni zajam - nabava posebno skupog lijeka (Zolgensma)</t>
  </si>
  <si>
    <t>MEDICEM SERVIS d.o.o.</t>
  </si>
  <si>
    <t>UKUPNO</t>
  </si>
  <si>
    <t>Klinički bolnički centar Zagreb</t>
  </si>
  <si>
    <t>Zagreb, Kišpatićeva 12</t>
  </si>
  <si>
    <t>Naziv projekta</t>
  </si>
  <si>
    <t xml:space="preserve">Zgrada površine - m² (GBP) </t>
  </si>
  <si>
    <t>Ukupna vrijednost zaključenih Ugovora po projektu s PDV-om</t>
  </si>
  <si>
    <t>K891007 _Izvor 11</t>
  </si>
  <si>
    <r>
      <t xml:space="preserve">Projekt obnove od potresa bolnice </t>
    </r>
    <r>
      <rPr>
        <b/>
        <sz val="11"/>
        <color theme="1"/>
        <rFont val="Times New Roman"/>
        <family val="1"/>
        <charset val="238"/>
      </rPr>
      <t>Petrove 13 (</t>
    </r>
    <r>
      <rPr>
        <b/>
        <sz val="11"/>
        <color rgb="FF6600FF"/>
        <rFont val="Times New Roman"/>
        <family val="1"/>
        <charset val="238"/>
      </rPr>
      <t>FSEU.2021.MZ.004</t>
    </r>
    <r>
      <rPr>
        <b/>
        <sz val="11"/>
        <color theme="1"/>
        <rFont val="Times New Roman"/>
        <family val="1"/>
        <charset val="238"/>
      </rPr>
      <t>.)</t>
    </r>
  </si>
  <si>
    <r>
      <t xml:space="preserve">Projekt obnove od potresa Klinike za plućne bolesti KBC-a Zagreb na lokaciji </t>
    </r>
    <r>
      <rPr>
        <b/>
        <sz val="11"/>
        <color theme="1"/>
        <rFont val="Times New Roman"/>
        <family val="1"/>
        <charset val="238"/>
      </rPr>
      <t xml:space="preserve">Jordanovac                                          </t>
    </r>
    <r>
      <rPr>
        <b/>
        <sz val="11"/>
        <color rgb="FF6600FF"/>
        <rFont val="Times New Roman"/>
        <family val="1"/>
        <charset val="238"/>
      </rPr>
      <t xml:space="preserve"> (FSEU.2021.MZ.010.)</t>
    </r>
  </si>
  <si>
    <r>
      <t xml:space="preserve">Projekt cjelovite obnove od potresa </t>
    </r>
    <r>
      <rPr>
        <b/>
        <sz val="11"/>
        <color theme="1"/>
        <rFont val="Times New Roman"/>
        <family val="1"/>
        <charset val="238"/>
      </rPr>
      <t xml:space="preserve">Glavne zgrade KBC-a Zagreb </t>
    </r>
    <r>
      <rPr>
        <sz val="11"/>
        <color theme="1"/>
        <rFont val="Times New Roman"/>
        <family val="1"/>
        <charset val="238"/>
      </rPr>
      <t>na lokaciji Kišpatićeva 12</t>
    </r>
    <r>
      <rPr>
        <sz val="11"/>
        <color rgb="FF6600FF"/>
        <rFont val="Times New Roman"/>
        <family val="1"/>
        <charset val="238"/>
      </rPr>
      <t xml:space="preserve"> (</t>
    </r>
    <r>
      <rPr>
        <b/>
        <sz val="11"/>
        <color rgb="FF6600FF"/>
        <rFont val="Times New Roman"/>
        <family val="1"/>
        <charset val="238"/>
      </rPr>
      <t>FSEU.2021.MZ.024.)</t>
    </r>
  </si>
  <si>
    <r>
      <t xml:space="preserve">Projekt cjelovite obnove od potresa </t>
    </r>
    <r>
      <rPr>
        <b/>
        <sz val="11"/>
        <color theme="1"/>
        <rFont val="Times New Roman"/>
        <family val="1"/>
        <charset val="238"/>
      </rPr>
      <t xml:space="preserve">Žute zgrade </t>
    </r>
    <r>
      <rPr>
        <sz val="11"/>
        <color theme="1"/>
        <rFont val="Times New Roman"/>
        <family val="1"/>
        <charset val="238"/>
      </rPr>
      <t>u sklopu kompleksa KBC-a Rebro</t>
    </r>
    <r>
      <rPr>
        <b/>
        <sz val="11"/>
        <color rgb="FF6600FF"/>
        <rFont val="Times New Roman"/>
        <family val="1"/>
        <charset val="238"/>
      </rPr>
      <t xml:space="preserve"> (FSEU.2021.MZ.035.)</t>
    </r>
  </si>
  <si>
    <t>Ukupno projekti sanacije šteta od potresa</t>
  </si>
  <si>
    <t>Izvještaj o stanju potraživanja i dospjelih obveza, te o stanju potencijalnih obveza po osnovu sudskih sporova</t>
  </si>
  <si>
    <t>Opis</t>
  </si>
  <si>
    <t>1.</t>
  </si>
  <si>
    <t>Nenaplaćena potraživanja</t>
  </si>
  <si>
    <t>2.</t>
  </si>
  <si>
    <t>Nepodmirene dospjele obveze</t>
  </si>
  <si>
    <t>3.</t>
  </si>
  <si>
    <t>Potencijalne obveze po osnovi sudskih sporova</t>
  </si>
  <si>
    <t>Stanje na dan 31.12.2024.</t>
  </si>
  <si>
    <t>IZVJEŠTAJ O KORIŠTENJU SREDSTAVA FONDOVA EUROPSKE UNIJE ZA 2024. GODINU</t>
  </si>
  <si>
    <t>K891007 _Izvor 815</t>
  </si>
  <si>
    <t>K891007   Sveukupno</t>
  </si>
  <si>
    <t>Rashodi 1.1.-31.12. 2024.</t>
  </si>
  <si>
    <t>Plaćeno 1.1.-31.12. 2024.</t>
  </si>
  <si>
    <t>Neplaćeno (računi 12/2024)</t>
  </si>
  <si>
    <t>Rashodi 1.1.- 31.12.2024.</t>
  </si>
  <si>
    <t>Plaćeno 1.1.-31.12.2024.</t>
  </si>
  <si>
    <t>Sveukupno rashodi  2024.</t>
  </si>
  <si>
    <t>Sveukupno plaćeno  2024.</t>
  </si>
  <si>
    <t xml:space="preserve">Pregled zaduživanja koje je ugovorio ili preuzeo KBC Zagreb u razdoblju od 01.01.2024. - 31.12.2024. </t>
  </si>
  <si>
    <t xml:space="preserve">Ukupno povučena sredstva stanje na dan  31.12.2024. 
(u eurima) </t>
  </si>
  <si>
    <t>Endoskopski stup za potrebe Klinike za torakalnu kirurgiju</t>
  </si>
  <si>
    <t>Endoskopski stupovi za potrebe Klinike za otorinolaringologije</t>
  </si>
  <si>
    <t>Endoskopski stup za potrebe neurokirurgije</t>
  </si>
  <si>
    <t>Endoskopski stup za potrebe Klinike za kardijalnu kirurgiju</t>
  </si>
  <si>
    <t>B.BRAUN ADRIA d.o.o.</t>
  </si>
  <si>
    <t xml:space="preserve"> MR uređaj za potrebe Odjela za muskuloskeletnu radiologiju </t>
  </si>
  <si>
    <t xml:space="preserve">SHIMADZU d.o.o. </t>
  </si>
  <si>
    <t>UZV uređaj za potrebe neurologije</t>
  </si>
  <si>
    <t>EKSA GRUPA D.O.O.</t>
  </si>
  <si>
    <t>Sustav za neuronavigaciju za potrebe neurokirurgije</t>
  </si>
  <si>
    <t>UZV uređaj za potrebe Klinike za ženske bolesti i porode, grupa 3</t>
  </si>
  <si>
    <t>Digitalni RTG uređaj za potrebe Objedinjenog hitnog bolničkog prijama</t>
  </si>
  <si>
    <t xml:space="preserve">UZV uređaj za potrebe Klinike za ženske bolesti i porode, </t>
  </si>
  <si>
    <t>3.7.2024.</t>
  </si>
  <si>
    <t>Lijek ZOLGENSMA</t>
  </si>
  <si>
    <t>Stanje obveze na dan 1.1.2024. (u eurima)</t>
  </si>
  <si>
    <t>Stanje obveze na dan 31.12.2024. (u eurima)</t>
  </si>
  <si>
    <t>2038.</t>
  </si>
  <si>
    <t xml:space="preserve">203. i dalje </t>
  </si>
  <si>
    <t>KBC ZAGREB/0962/38070</t>
  </si>
  <si>
    <t>KBC ZAGREB/0962/38071</t>
  </si>
  <si>
    <t>KBC ZAGREB/0962/38072</t>
  </si>
  <si>
    <t>KBC ZAGREB/0962/38073</t>
  </si>
  <si>
    <t>KBC ZAGREB/0962/38074</t>
  </si>
  <si>
    <t>KBC ZAGREB/0962/38075</t>
  </si>
  <si>
    <t>KBC ZAGREB/0962/38076</t>
  </si>
  <si>
    <t>KBC ZAGREB/0962/38077</t>
  </si>
  <si>
    <t>KBC ZAGREB/0962/38078</t>
  </si>
  <si>
    <t>KBC ZAGREB/0962/38079</t>
  </si>
  <si>
    <t>zatvoreno odobrenjem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</si>
</sst>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0\ [$EUR]"/>
    <numFmt numFmtId="165" formatCode="[$HRK]\ #,##0.00;\-[$HRK]\ #,##0.00"/>
    <numFmt numFmtId="166" formatCode="#,##0.00\ [$HRK];\-#,##0.00\ [$HRK]"/>
    <numFmt numFmtId="167" formatCode="[$€-413]\ #,##0.00;[$€-413]\ \-#,##0.00"/>
    <numFmt numFmtId="168" formatCode="[$-41A]d\-mmm\-yyyy/;@"/>
    <numFmt numFmtId="169" formatCode="[$-1041A]#,##0.00;\-\ #,##0.00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006100"/>
      <name val="Calibri"/>
      <family val="2"/>
      <charset val="238"/>
      <scheme val="minor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8"/>
      <name val="Times New Roman"/>
      <family val="1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8"/>
      <name val="Arial"/>
      <family val="2"/>
    </font>
    <font>
      <b/>
      <sz val="11"/>
      <color rgb="FF6600FF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6600FF"/>
      <name val="Times New Roman"/>
      <family val="1"/>
      <charset val="238"/>
    </font>
    <font>
      <sz val="12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name val="Times New Roman"/>
      <family val="1"/>
    </font>
    <font>
      <sz val="11"/>
      <color indexed="8"/>
      <name val="Times New Roman"/>
      <family val="1"/>
      <charset val="238"/>
    </font>
    <font>
      <sz val="9"/>
      <name val="Calibri"/>
      <family val="2"/>
      <charset val="238"/>
    </font>
    <font>
      <sz val="8"/>
      <color indexed="8"/>
      <name val="Times New Roman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rgb="FF99CCFF"/>
        <bgColor rgb="FF99CCFF"/>
      </patternFill>
    </fill>
    <fill>
      <patternFill patternType="solid">
        <fgColor rgb="FF00FF00"/>
        <bgColor rgb="FF00FF00"/>
      </patternFill>
    </fill>
    <fill>
      <patternFill patternType="solid">
        <fgColor rgb="FF969696"/>
        <bgColor rgb="FF969696"/>
      </patternFill>
    </fill>
    <fill>
      <patternFill patternType="solid">
        <fgColor rgb="FF339966"/>
        <bgColor rgb="FF339966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33CCCC"/>
        <bgColor rgb="FF33CCCC"/>
      </patternFill>
    </fill>
    <fill>
      <patternFill patternType="solid">
        <fgColor rgb="FFFF99CC"/>
        <bgColor rgb="FFFF99CC"/>
      </patternFill>
    </fill>
    <fill>
      <patternFill patternType="solid">
        <fgColor rgb="FFCCFFFF"/>
        <bgColor rgb="FFCCFFFF"/>
      </patternFill>
    </fill>
    <fill>
      <patternFill patternType="solid">
        <fgColor rgb="FFFF8080"/>
        <bgColor rgb="FFFF8080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167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3" borderId="2" applyNumberFormat="0" applyFont="0" applyAlignment="0" applyProtection="0"/>
    <xf numFmtId="167" fontId="4" fillId="7" borderId="0" applyNumberFormat="0" applyBorder="0" applyAlignment="0" applyProtection="0"/>
    <xf numFmtId="167" fontId="5" fillId="8" borderId="0" applyNumberFormat="0" applyBorder="0" applyAlignment="0" applyProtection="0"/>
    <xf numFmtId="167" fontId="6" fillId="9" borderId="3" applyNumberFormat="0" applyAlignment="0" applyProtection="0"/>
    <xf numFmtId="167" fontId="7" fillId="0" borderId="0"/>
    <xf numFmtId="167" fontId="5" fillId="10" borderId="0" applyNumberFormat="0" applyBorder="0" applyAlignment="0" applyProtection="0"/>
    <xf numFmtId="167" fontId="4" fillId="8" borderId="0" applyNumberFormat="0" applyBorder="0" applyAlignment="0" applyProtection="0"/>
    <xf numFmtId="167" fontId="4" fillId="11" borderId="0" applyNumberFormat="0" applyBorder="0" applyAlignment="0" applyProtection="0"/>
    <xf numFmtId="167" fontId="7" fillId="0" borderId="0"/>
    <xf numFmtId="167" fontId="4" fillId="12" borderId="0" applyNumberFormat="0" applyBorder="0" applyAlignment="0" applyProtection="0"/>
    <xf numFmtId="167" fontId="3" fillId="6" borderId="0" applyNumberFormat="0" applyBorder="0" applyAlignment="0" applyProtection="0"/>
    <xf numFmtId="167" fontId="2" fillId="0" borderId="0"/>
    <xf numFmtId="167" fontId="2" fillId="0" borderId="0"/>
    <xf numFmtId="167" fontId="5" fillId="13" borderId="0" applyNumberFormat="0" applyBorder="0" applyAlignment="0" applyProtection="0"/>
    <xf numFmtId="167" fontId="3" fillId="4" borderId="0" applyNumberFormat="0" applyBorder="0" applyAlignment="0" applyProtection="0"/>
    <xf numFmtId="167" fontId="2" fillId="3" borderId="2" applyNumberFormat="0" applyFont="0" applyAlignment="0" applyProtection="0"/>
    <xf numFmtId="167" fontId="3" fillId="5" borderId="0" applyNumberFormat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167" fontId="4" fillId="14" borderId="0" applyNumberFormat="0" applyBorder="0" applyAlignment="0" applyProtection="0"/>
    <xf numFmtId="167" fontId="4" fillId="15" borderId="0" applyNumberFormat="0" applyBorder="0" applyAlignment="0" applyProtection="0"/>
    <xf numFmtId="167" fontId="4" fillId="16" borderId="0" applyNumberFormat="0" applyBorder="0" applyAlignment="0" applyProtection="0"/>
    <xf numFmtId="0" fontId="13" fillId="17" borderId="0" applyNumberFormat="0" applyBorder="0" applyAlignment="0" applyProtection="0"/>
    <xf numFmtId="0" fontId="2" fillId="3" borderId="2" applyNumberFormat="0" applyFont="0" applyAlignment="0" applyProtection="0"/>
    <xf numFmtId="0" fontId="26" fillId="20" borderId="7" applyNumberFormat="0" applyProtection="0">
      <alignment horizontal="left" vertical="center" indent="1" justifyLastLine="1"/>
    </xf>
  </cellStyleXfs>
  <cellXfs count="114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/>
    </xf>
    <xf numFmtId="0" fontId="10" fillId="2" borderId="0" xfId="0" applyFont="1" applyFill="1"/>
    <xf numFmtId="164" fontId="12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18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168" fontId="12" fillId="0" borderId="1" xfId="0" applyNumberFormat="1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4" fontId="12" fillId="0" borderId="1" xfId="26" applyNumberFormat="1" applyFont="1" applyFill="1" applyBorder="1" applyAlignment="1" applyProtection="1">
      <alignment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27" applyFont="1" applyFill="1" applyBorder="1" applyAlignment="1">
      <alignment horizontal="center" vertical="center"/>
    </xf>
    <xf numFmtId="49" fontId="12" fillId="0" borderId="1" xfId="27" applyNumberFormat="1" applyFont="1" applyFill="1" applyBorder="1" applyAlignment="1">
      <alignment horizontal="center" vertical="center"/>
    </xf>
    <xf numFmtId="49" fontId="12" fillId="0" borderId="1" xfId="27" applyNumberFormat="1" applyFont="1" applyFill="1" applyBorder="1" applyAlignment="1">
      <alignment horizontal="center" vertical="center" wrapText="1"/>
    </xf>
    <xf numFmtId="49" fontId="12" fillId="0" borderId="1" xfId="27" applyNumberFormat="1" applyFont="1" applyFill="1" applyBorder="1" applyAlignment="1">
      <alignment horizontal="left" vertical="center" wrapText="1"/>
    </xf>
    <xf numFmtId="164" fontId="12" fillId="0" borderId="1" xfId="27" applyNumberFormat="1" applyFont="1" applyFill="1" applyBorder="1" applyAlignment="1">
      <alignment horizontal="center" vertical="center"/>
    </xf>
    <xf numFmtId="10" fontId="12" fillId="0" borderId="1" xfId="27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4" fontId="15" fillId="0" borderId="0" xfId="0" applyNumberFormat="1" applyFont="1" applyAlignment="1">
      <alignment horizontal="center"/>
    </xf>
    <xf numFmtId="165" fontId="14" fillId="0" borderId="0" xfId="0" applyNumberFormat="1" applyFont="1"/>
    <xf numFmtId="4" fontId="14" fillId="0" borderId="0" xfId="0" applyNumberFormat="1" applyFont="1"/>
    <xf numFmtId="166" fontId="14" fillId="0" borderId="0" xfId="0" applyNumberFormat="1" applyFont="1"/>
    <xf numFmtId="0" fontId="14" fillId="19" borderId="0" xfId="0" applyFont="1" applyFill="1"/>
    <xf numFmtId="43" fontId="18" fillId="18" borderId="1" xfId="0" applyNumberFormat="1" applyFont="1" applyFill="1" applyBorder="1" applyAlignment="1">
      <alignment horizontal="center" vertical="center" wrapText="1"/>
    </xf>
    <xf numFmtId="0" fontId="18" fillId="18" borderId="1" xfId="0" applyFont="1" applyFill="1" applyBorder="1" applyAlignment="1">
      <alignment horizontal="center" vertical="center" wrapText="1"/>
    </xf>
    <xf numFmtId="0" fontId="20" fillId="0" borderId="0" xfId="0" applyFont="1" applyAlignment="1"/>
    <xf numFmtId="0" fontId="21" fillId="0" borderId="0" xfId="0" applyFont="1" applyAlignment="1"/>
    <xf numFmtId="4" fontId="21" fillId="0" borderId="0" xfId="0" applyNumberFormat="1" applyFont="1" applyAlignment="1"/>
    <xf numFmtId="0" fontId="21" fillId="0" borderId="0" xfId="0" applyFont="1" applyFill="1" applyAlignment="1"/>
    <xf numFmtId="0" fontId="21" fillId="0" borderId="0" xfId="0" applyFont="1"/>
    <xf numFmtId="0" fontId="23" fillId="0" borderId="0" xfId="0" applyFont="1"/>
    <xf numFmtId="4" fontId="21" fillId="0" borderId="0" xfId="0" applyNumberFormat="1" applyFont="1" applyBorder="1" applyAlignment="1"/>
    <xf numFmtId="4" fontId="24" fillId="0" borderId="0" xfId="0" applyNumberFormat="1" applyFont="1" applyBorder="1" applyAlignment="1"/>
    <xf numFmtId="0" fontId="21" fillId="0" borderId="0" xfId="0" applyFont="1" applyBorder="1" applyAlignment="1"/>
    <xf numFmtId="0" fontId="21" fillId="0" borderId="0" xfId="0" applyFont="1" applyFill="1" applyBorder="1" applyAlignment="1"/>
    <xf numFmtId="0" fontId="21" fillId="0" borderId="0" xfId="0" applyFont="1" applyAlignment="1">
      <alignment wrapText="1"/>
    </xf>
    <xf numFmtId="4" fontId="15" fillId="18" borderId="1" xfId="28" applyNumberFormat="1" applyFont="1" applyFill="1" applyBorder="1" applyAlignment="1">
      <alignment horizontal="center" vertical="center" wrapText="1" justifyLastLine="1"/>
    </xf>
    <xf numFmtId="169" fontId="15" fillId="18" borderId="1" xfId="28" applyNumberFormat="1" applyFont="1" applyFill="1" applyBorder="1" applyAlignment="1">
      <alignment horizontal="center" vertical="center" wrapText="1" justifyLastLine="1"/>
    </xf>
    <xf numFmtId="0" fontId="20" fillId="0" borderId="1" xfId="0" applyFont="1" applyBorder="1" applyAlignment="1">
      <alignment horizontal="left" vertical="center" wrapText="1"/>
    </xf>
    <xf numFmtId="4" fontId="28" fillId="0" borderId="1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left" vertical="center" wrapText="1"/>
    </xf>
    <xf numFmtId="0" fontId="15" fillId="18" borderId="1" xfId="0" applyFont="1" applyFill="1" applyBorder="1" applyAlignment="1">
      <alignment horizontal="center" vertical="center"/>
    </xf>
    <xf numFmtId="0" fontId="30" fillId="0" borderId="0" xfId="0" applyFont="1"/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vertical="center" wrapText="1"/>
    </xf>
    <xf numFmtId="4" fontId="32" fillId="0" borderId="11" xfId="0" applyNumberFormat="1" applyFont="1" applyBorder="1" applyAlignment="1">
      <alignment horizontal="center" vertical="center" wrapText="1"/>
    </xf>
    <xf numFmtId="0" fontId="25" fillId="18" borderId="1" xfId="0" applyFont="1" applyFill="1" applyBorder="1" applyAlignment="1">
      <alignment horizontal="center" vertical="center" wrapText="1"/>
    </xf>
    <xf numFmtId="4" fontId="15" fillId="18" borderId="1" xfId="0" applyNumberFormat="1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 wrapText="1"/>
    </xf>
    <xf numFmtId="14" fontId="23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4" fillId="0" borderId="1" xfId="0" applyFont="1" applyFill="1" applyBorder="1" applyAlignment="1">
      <alignment horizontal="center" vertical="center" wrapText="1"/>
    </xf>
    <xf numFmtId="14" fontId="34" fillId="0" borderId="1" xfId="0" applyNumberFormat="1" applyFont="1" applyFill="1" applyBorder="1" applyAlignment="1">
      <alignment horizontal="center" vertical="center"/>
    </xf>
    <xf numFmtId="14" fontId="34" fillId="0" borderId="1" xfId="0" applyNumberFormat="1" applyFont="1" applyFill="1" applyBorder="1" applyAlignment="1">
      <alignment horizontal="left" vertical="center" wrapText="1"/>
    </xf>
    <xf numFmtId="4" fontId="32" fillId="0" borderId="1" xfId="27" applyNumberFormat="1" applyFont="1" applyFill="1" applyBorder="1" applyAlignment="1" applyProtection="1">
      <alignment vertical="center"/>
    </xf>
    <xf numFmtId="164" fontId="28" fillId="0" borderId="1" xfId="0" applyNumberFormat="1" applyFont="1" applyFill="1" applyBorder="1" applyAlignment="1">
      <alignment horizontal="center" vertical="center"/>
    </xf>
    <xf numFmtId="10" fontId="28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4" fillId="0" borderId="0" xfId="0" applyFont="1"/>
    <xf numFmtId="14" fontId="34" fillId="0" borderId="1" xfId="0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10" fontId="28" fillId="0" borderId="1" xfId="0" applyNumberFormat="1" applyFont="1" applyBorder="1" applyAlignment="1">
      <alignment horizontal="center" vertical="center"/>
    </xf>
    <xf numFmtId="4" fontId="34" fillId="0" borderId="0" xfId="0" applyNumberFormat="1" applyFont="1"/>
    <xf numFmtId="165" fontId="34" fillId="0" borderId="0" xfId="0" applyNumberFormat="1" applyFont="1"/>
    <xf numFmtId="167" fontId="35" fillId="0" borderId="0" xfId="8" applyNumberFormat="1" applyFont="1" applyFill="1" applyBorder="1" applyAlignment="1" applyProtection="1">
      <alignment vertical="center" wrapText="1"/>
    </xf>
    <xf numFmtId="0" fontId="34" fillId="0" borderId="0" xfId="0" applyFont="1" applyFill="1" applyBorder="1"/>
    <xf numFmtId="0" fontId="1" fillId="18" borderId="1" xfId="0" applyFont="1" applyFill="1" applyBorder="1" applyAlignment="1">
      <alignment horizontal="center" vertical="center" wrapText="1"/>
    </xf>
    <xf numFmtId="4" fontId="1" fillId="18" borderId="1" xfId="0" applyNumberFormat="1" applyFont="1" applyFill="1" applyBorder="1" applyAlignment="1">
      <alignment horizontal="center" vertical="center" wrapText="1"/>
    </xf>
    <xf numFmtId="0" fontId="11" fillId="18" borderId="1" xfId="0" applyFont="1" applyFill="1" applyBorder="1" applyAlignment="1">
      <alignment horizontal="center" vertical="center" wrapText="1"/>
    </xf>
    <xf numFmtId="4" fontId="17" fillId="18" borderId="1" xfId="0" applyNumberFormat="1" applyFont="1" applyFill="1" applyBorder="1" applyAlignment="1">
      <alignment horizontal="right" vertical="center" wrapText="1"/>
    </xf>
    <xf numFmtId="0" fontId="17" fillId="18" borderId="1" xfId="0" applyFont="1" applyFill="1" applyBorder="1" applyAlignment="1">
      <alignment horizontal="center" vertical="center" wrapText="1"/>
    </xf>
    <xf numFmtId="10" fontId="17" fillId="18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43" fontId="18" fillId="18" borderId="1" xfId="0" applyNumberFormat="1" applyFont="1" applyFill="1" applyBorder="1" applyAlignment="1">
      <alignment horizontal="right" vertical="center" wrapText="1"/>
    </xf>
    <xf numFmtId="168" fontId="12" fillId="0" borderId="4" xfId="0" applyNumberFormat="1" applyFont="1" applyFill="1" applyBorder="1" applyAlignment="1">
      <alignment horizontal="center" vertical="center"/>
    </xf>
    <xf numFmtId="168" fontId="4" fillId="0" borderId="1" xfId="23" applyNumberFormat="1" applyFill="1" applyBorder="1" applyAlignment="1">
      <alignment horizontal="center" vertical="center"/>
    </xf>
    <xf numFmtId="10" fontId="4" fillId="0" borderId="1" xfId="23" applyNumberFormat="1" applyFill="1" applyBorder="1" applyAlignment="1">
      <alignment horizontal="center" vertical="center"/>
    </xf>
    <xf numFmtId="164" fontId="12" fillId="0" borderId="6" xfId="0" applyNumberFormat="1" applyFont="1" applyFill="1" applyBorder="1" applyAlignment="1">
      <alignment horizontal="center" vertical="center"/>
    </xf>
    <xf numFmtId="0" fontId="28" fillId="0" borderId="0" xfId="0" applyFont="1" applyFill="1"/>
    <xf numFmtId="0" fontId="36" fillId="18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7" fillId="18" borderId="1" xfId="0" applyFont="1" applyFill="1" applyBorder="1" applyAlignment="1">
      <alignment horizontal="center" vertical="center" wrapText="1"/>
    </xf>
    <xf numFmtId="0" fontId="18" fillId="18" borderId="6" xfId="0" applyFont="1" applyFill="1" applyBorder="1" applyAlignment="1">
      <alignment horizontal="center" vertical="center" wrapText="1"/>
    </xf>
    <xf numFmtId="0" fontId="18" fillId="18" borderId="5" xfId="0" applyFont="1" applyFill="1" applyBorder="1" applyAlignment="1">
      <alignment horizontal="center" vertical="center" wrapText="1"/>
    </xf>
    <xf numFmtId="0" fontId="18" fillId="18" borderId="4" xfId="0" applyFont="1" applyFill="1" applyBorder="1" applyAlignment="1">
      <alignment horizontal="center"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169" fontId="15" fillId="18" borderId="1" xfId="28" quotePrefix="1" applyNumberFormat="1" applyFont="1" applyFill="1" applyBorder="1" applyAlignment="1">
      <alignment horizontal="center" vertical="center" wrapText="1" justifyLastLine="1"/>
    </xf>
    <xf numFmtId="0" fontId="22" fillId="0" borderId="0" xfId="0" applyFont="1" applyAlignment="1">
      <alignment horizontal="center"/>
    </xf>
    <xf numFmtId="0" fontId="25" fillId="18" borderId="1" xfId="0" applyFont="1" applyFill="1" applyBorder="1" applyAlignment="1">
      <alignment horizontal="center" vertical="center" wrapText="1"/>
    </xf>
    <xf numFmtId="4" fontId="25" fillId="18" borderId="1" xfId="0" applyNumberFormat="1" applyFont="1" applyFill="1" applyBorder="1" applyAlignment="1">
      <alignment horizontal="center" vertical="center" wrapText="1"/>
    </xf>
    <xf numFmtId="4" fontId="15" fillId="18" borderId="6" xfId="28" quotePrefix="1" applyNumberFormat="1" applyFont="1" applyFill="1" applyBorder="1" applyAlignment="1">
      <alignment horizontal="center" vertical="center" wrapText="1" justifyLastLine="1"/>
    </xf>
    <xf numFmtId="4" fontId="15" fillId="18" borderId="5" xfId="28" quotePrefix="1" applyNumberFormat="1" applyFont="1" applyFill="1" applyBorder="1" applyAlignment="1">
      <alignment horizontal="center" vertical="center" wrapText="1" justifyLastLine="1"/>
    </xf>
    <xf numFmtId="4" fontId="15" fillId="18" borderId="4" xfId="28" quotePrefix="1" applyNumberFormat="1" applyFont="1" applyFill="1" applyBorder="1" applyAlignment="1">
      <alignment horizontal="center" vertical="center" wrapText="1" justifyLastLine="1"/>
    </xf>
    <xf numFmtId="0" fontId="15" fillId="18" borderId="1" xfId="0" quotePrefix="1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</cellXfs>
  <cellStyles count="29">
    <cellStyle name="20% - Accent1 2" xfId="11" xr:uid="{00000000-0005-0000-0000-000000000000}"/>
    <cellStyle name="20% - Accent2 2" xfId="23" xr:uid="{00000000-0005-0000-0000-000001000000}"/>
    <cellStyle name="20% - Accent3 2" xfId="13" xr:uid="{00000000-0005-0000-0000-000002000000}"/>
    <cellStyle name="20% - Accent5 2" xfId="24" xr:uid="{00000000-0005-0000-0000-000003000000}"/>
    <cellStyle name="40% - Accent2 2" xfId="25" xr:uid="{00000000-0005-0000-0000-000004000000}"/>
    <cellStyle name="40% - Accent3 2" xfId="10" xr:uid="{00000000-0005-0000-0000-000005000000}"/>
    <cellStyle name="40% - Accent5 2" xfId="5" xr:uid="{00000000-0005-0000-0000-000006000000}"/>
    <cellStyle name="60% - Accent3 2" xfId="6" xr:uid="{00000000-0005-0000-0000-000007000000}"/>
    <cellStyle name="Accent2 2" xfId="18" xr:uid="{00000000-0005-0000-0000-000008000000}"/>
    <cellStyle name="Accent3 2" xfId="9" xr:uid="{00000000-0005-0000-0000-000009000000}"/>
    <cellStyle name="Accent4 2" xfId="20" xr:uid="{00000000-0005-0000-0000-00000A000000}"/>
    <cellStyle name="Accent5 2" xfId="17" xr:uid="{00000000-0005-0000-0000-00000B000000}"/>
    <cellStyle name="Accent5 4" xfId="14" xr:uid="{00000000-0005-0000-0000-00000C000000}"/>
    <cellStyle name="Check Cell 2" xfId="7" xr:uid="{00000000-0005-0000-0000-00000D000000}"/>
    <cellStyle name="Comma 2" xfId="2" xr:uid="{00000000-0005-0000-0000-00000E000000}"/>
    <cellStyle name="Comma 3" xfId="22" xr:uid="{00000000-0005-0000-0000-00000F000000}"/>
    <cellStyle name="Good" xfId="26" builtinId="26"/>
    <cellStyle name="Normal" xfId="0" builtinId="0"/>
    <cellStyle name="Normal 2" xfId="1" xr:uid="{00000000-0005-0000-0000-000012000000}"/>
    <cellStyle name="Normal 2 10 2" xfId="12" xr:uid="{00000000-0005-0000-0000-000013000000}"/>
    <cellStyle name="Normal 2 2" xfId="8" xr:uid="{00000000-0005-0000-0000-000014000000}"/>
    <cellStyle name="Normal 2 3" xfId="21" xr:uid="{00000000-0005-0000-0000-000015000000}"/>
    <cellStyle name="Normal 6" xfId="3" xr:uid="{00000000-0005-0000-0000-000016000000}"/>
    <cellStyle name="Normal 93" xfId="15" xr:uid="{00000000-0005-0000-0000-000017000000}"/>
    <cellStyle name="Normal 94" xfId="16" xr:uid="{00000000-0005-0000-0000-000018000000}"/>
    <cellStyle name="Note" xfId="27" builtinId="10"/>
    <cellStyle name="Note 2" xfId="4" xr:uid="{00000000-0005-0000-0000-00001A000000}"/>
    <cellStyle name="Note 3" xfId="19" xr:uid="{00000000-0005-0000-0000-00001B000000}"/>
    <cellStyle name="SAPBEXHLevel3" xfId="28" xr:uid="{00000000-0005-0000-0000-00001C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dministrator\My%20Documents\planski\Plan\plan%202005-2007\plan%202005%20za%20UV%2017%2001%202005\kbc%20prihodi%20plan%202005%20od%2017.%2001.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prih 2005"/>
      <sheetName val="pl prih 2004"/>
      <sheetName val="pl_prih_20055"/>
      <sheetName val="pl_prih_20045"/>
      <sheetName val="pl_prih_2005"/>
      <sheetName val="pl_prih_2004"/>
      <sheetName val="pl_prih_20051"/>
      <sheetName val="pl_prih_20041"/>
      <sheetName val="pl_prih_20053"/>
      <sheetName val="pl_prih_20043"/>
      <sheetName val="pl_prih_20052"/>
      <sheetName val="pl_prih_20042"/>
      <sheetName val="pl_prih_20054"/>
      <sheetName val="pl_prih_20044"/>
      <sheetName val="pl_prih_20056"/>
      <sheetName val="pl_prih_20046"/>
      <sheetName val="pl_prih_20057"/>
      <sheetName val="pl_prih_20047"/>
      <sheetName val="pl_prih_20058"/>
      <sheetName val="pl_prih_20048"/>
      <sheetName val="pl_prih_20059"/>
      <sheetName val="pl_prih_20049"/>
      <sheetName val="pl_prih_200510"/>
      <sheetName val="pl_prih_200410"/>
      <sheetName val="pl_prih_200511"/>
      <sheetName val="pl_prih_200411"/>
      <sheetName val="pl_prih_200512"/>
      <sheetName val="pl_prih_200412"/>
      <sheetName val="pl_prih_200513"/>
      <sheetName val="pl_prih_200413"/>
      <sheetName val="pl_prih_200514"/>
      <sheetName val="pl_prih_200414"/>
      <sheetName val="pl_prih_200515"/>
      <sheetName val="pl_prih_200415"/>
      <sheetName val="pl_prih_200516"/>
      <sheetName val="pl_prih_200416"/>
      <sheetName val="pl_prih_200517"/>
      <sheetName val="pl_prih_200417"/>
      <sheetName val="pl_prih_200518"/>
      <sheetName val="pl_prih_200418"/>
      <sheetName val="pl_prih_200519"/>
      <sheetName val="pl_prih_200419"/>
      <sheetName val="pl_prih_200520"/>
      <sheetName val="pl_prih_200420"/>
      <sheetName val="pl_prih_200521"/>
      <sheetName val="pl_prih_200421"/>
      <sheetName val="pl_prih_200522"/>
      <sheetName val="pl_prih_200422"/>
      <sheetName val="pl_prih_200523"/>
      <sheetName val="pl_prih_200423"/>
      <sheetName val="pl_prih_200524"/>
      <sheetName val="pl_prih_200424"/>
      <sheetName val="pl_prih_200525"/>
      <sheetName val="pl_prih_200425"/>
      <sheetName val="4 m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4"/>
  <sheetViews>
    <sheetView topLeftCell="A13" zoomScale="90" zoomScaleNormal="90" workbookViewId="0">
      <selection sqref="A1:K1"/>
    </sheetView>
  </sheetViews>
  <sheetFormatPr defaultRowHeight="15.75" x14ac:dyDescent="0.25"/>
  <cols>
    <col min="1" max="1" width="7" style="1" customWidth="1"/>
    <col min="2" max="2" width="26.7109375" style="1" customWidth="1"/>
    <col min="3" max="3" width="16" style="1" customWidth="1"/>
    <col min="4" max="4" width="13.85546875" style="1" customWidth="1"/>
    <col min="5" max="5" width="39.7109375" style="1" bestFit="1" customWidth="1"/>
    <col min="6" max="6" width="39.140625" style="1" customWidth="1"/>
    <col min="7" max="7" width="16.7109375" style="1" customWidth="1"/>
    <col min="8" max="8" width="9.28515625" style="1" customWidth="1"/>
    <col min="9" max="9" width="11.85546875" style="1" customWidth="1"/>
    <col min="10" max="10" width="12.5703125" style="1" customWidth="1"/>
    <col min="11" max="11" width="16.42578125" style="3" customWidth="1"/>
    <col min="12" max="16384" width="9.140625" style="1"/>
  </cols>
  <sheetData>
    <row r="1" spans="1:12" ht="26.25" customHeight="1" x14ac:dyDescent="0.25">
      <c r="A1" s="96" t="s">
        <v>86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2" x14ac:dyDescent="0.25">
      <c r="K2" s="1"/>
    </row>
    <row r="3" spans="1:12" s="64" customFormat="1" ht="58.5" customHeight="1" x14ac:dyDescent="0.25">
      <c r="A3" s="81" t="s">
        <v>3</v>
      </c>
      <c r="B3" s="81" t="s">
        <v>5</v>
      </c>
      <c r="C3" s="81" t="s">
        <v>0</v>
      </c>
      <c r="D3" s="81" t="s">
        <v>8</v>
      </c>
      <c r="E3" s="81" t="s">
        <v>9</v>
      </c>
      <c r="F3" s="81" t="s">
        <v>4</v>
      </c>
      <c r="G3" s="82" t="s">
        <v>1</v>
      </c>
      <c r="H3" s="81" t="s">
        <v>7</v>
      </c>
      <c r="I3" s="81" t="s">
        <v>2</v>
      </c>
      <c r="J3" s="81" t="s">
        <v>6</v>
      </c>
      <c r="K3" s="81" t="s">
        <v>87</v>
      </c>
    </row>
    <row r="4" spans="1:12" s="65" customFormat="1" ht="9" customHeight="1" x14ac:dyDescent="0.25">
      <c r="A4" s="95">
        <v>1</v>
      </c>
      <c r="B4" s="95">
        <v>2</v>
      </c>
      <c r="C4" s="95">
        <v>3</v>
      </c>
      <c r="D4" s="95">
        <v>4</v>
      </c>
      <c r="E4" s="95">
        <v>5</v>
      </c>
      <c r="F4" s="95">
        <v>6</v>
      </c>
      <c r="G4" s="95">
        <v>7</v>
      </c>
      <c r="H4" s="95">
        <v>8</v>
      </c>
      <c r="I4" s="95">
        <v>9</v>
      </c>
      <c r="J4" s="95">
        <v>10</v>
      </c>
      <c r="K4" s="95">
        <v>11</v>
      </c>
      <c r="L4" s="64"/>
    </row>
    <row r="5" spans="1:12" s="2" customFormat="1" ht="18.75" customHeight="1" x14ac:dyDescent="0.25">
      <c r="A5" s="97" t="s">
        <v>55</v>
      </c>
      <c r="B5" s="97"/>
      <c r="C5" s="83"/>
      <c r="D5" s="83"/>
      <c r="E5" s="83"/>
      <c r="F5" s="83"/>
      <c r="G5" s="84">
        <f>SUM(G6:G16)</f>
        <v>3986916.83</v>
      </c>
      <c r="H5" s="85"/>
      <c r="I5" s="86"/>
      <c r="J5" s="85"/>
      <c r="K5" s="84">
        <f>SUM(K6:K16)</f>
        <v>892428.22</v>
      </c>
    </row>
    <row r="6" spans="1:12" s="73" customFormat="1" ht="30" x14ac:dyDescent="0.25">
      <c r="A6" s="87">
        <v>1</v>
      </c>
      <c r="B6" s="66" t="s">
        <v>22</v>
      </c>
      <c r="C6" s="67">
        <v>45239</v>
      </c>
      <c r="D6" s="67" t="s">
        <v>23</v>
      </c>
      <c r="E6" s="68" t="s">
        <v>88</v>
      </c>
      <c r="F6" s="68" t="s">
        <v>12</v>
      </c>
      <c r="G6" s="69">
        <v>202965.35</v>
      </c>
      <c r="H6" s="70" t="s">
        <v>21</v>
      </c>
      <c r="I6" s="71">
        <v>0</v>
      </c>
      <c r="J6" s="67">
        <v>46050</v>
      </c>
      <c r="K6" s="69">
        <v>93025.79</v>
      </c>
      <c r="L6" s="72"/>
    </row>
    <row r="7" spans="1:12" s="73" customFormat="1" ht="30" x14ac:dyDescent="0.25">
      <c r="A7" s="87">
        <v>2</v>
      </c>
      <c r="B7" s="66" t="s">
        <v>22</v>
      </c>
      <c r="C7" s="67">
        <v>45236</v>
      </c>
      <c r="D7" s="67" t="s">
        <v>23</v>
      </c>
      <c r="E7" s="68" t="s">
        <v>89</v>
      </c>
      <c r="F7" s="68" t="s">
        <v>12</v>
      </c>
      <c r="G7" s="69">
        <v>304643.13</v>
      </c>
      <c r="H7" s="70" t="s">
        <v>21</v>
      </c>
      <c r="I7" s="71">
        <v>0</v>
      </c>
      <c r="J7" s="67">
        <f t="shared" ref="J7" si="0">+J6+30</f>
        <v>46080</v>
      </c>
      <c r="K7" s="69">
        <v>126934.6</v>
      </c>
      <c r="L7" s="72"/>
    </row>
    <row r="8" spans="1:12" s="73" customFormat="1" ht="15" x14ac:dyDescent="0.25">
      <c r="A8" s="87">
        <v>3</v>
      </c>
      <c r="B8" s="66" t="s">
        <v>22</v>
      </c>
      <c r="C8" s="67">
        <v>45246</v>
      </c>
      <c r="D8" s="67" t="s">
        <v>23</v>
      </c>
      <c r="E8" s="68" t="s">
        <v>90</v>
      </c>
      <c r="F8" s="68" t="s">
        <v>12</v>
      </c>
      <c r="G8" s="69">
        <v>326003.08</v>
      </c>
      <c r="H8" s="70" t="s">
        <v>21</v>
      </c>
      <c r="I8" s="71">
        <v>0</v>
      </c>
      <c r="J8" s="67">
        <v>46048</v>
      </c>
      <c r="K8" s="69">
        <v>149418.1</v>
      </c>
      <c r="L8" s="72"/>
    </row>
    <row r="9" spans="1:12" s="73" customFormat="1" ht="30" x14ac:dyDescent="0.25">
      <c r="A9" s="88">
        <v>4</v>
      </c>
      <c r="B9" s="66" t="s">
        <v>22</v>
      </c>
      <c r="C9" s="74">
        <v>45299</v>
      </c>
      <c r="D9" s="67" t="s">
        <v>23</v>
      </c>
      <c r="E9" s="68" t="s">
        <v>91</v>
      </c>
      <c r="F9" s="68" t="s">
        <v>92</v>
      </c>
      <c r="G9" s="69">
        <v>113987.5</v>
      </c>
      <c r="H9" s="75" t="s">
        <v>21</v>
      </c>
      <c r="I9" s="76">
        <v>0</v>
      </c>
      <c r="J9" s="74">
        <v>46156</v>
      </c>
      <c r="K9" s="69">
        <v>33246.36</v>
      </c>
      <c r="L9" s="64"/>
    </row>
    <row r="10" spans="1:12" s="73" customFormat="1" ht="30" x14ac:dyDescent="0.25">
      <c r="A10" s="88">
        <v>5</v>
      </c>
      <c r="B10" s="66" t="s">
        <v>22</v>
      </c>
      <c r="C10" s="74">
        <v>45303</v>
      </c>
      <c r="D10" s="67" t="s">
        <v>23</v>
      </c>
      <c r="E10" s="68" t="s">
        <v>93</v>
      </c>
      <c r="F10" s="68" t="s">
        <v>94</v>
      </c>
      <c r="G10" s="69">
        <v>419569.98</v>
      </c>
      <c r="H10" s="75" t="s">
        <v>21</v>
      </c>
      <c r="I10" s="76">
        <v>0</v>
      </c>
      <c r="J10" s="74">
        <v>46171</v>
      </c>
      <c r="K10" s="69">
        <v>122374.56</v>
      </c>
      <c r="L10" s="64"/>
    </row>
    <row r="11" spans="1:12" s="73" customFormat="1" ht="15" x14ac:dyDescent="0.25">
      <c r="A11" s="88">
        <v>6</v>
      </c>
      <c r="B11" s="66" t="s">
        <v>22</v>
      </c>
      <c r="C11" s="74">
        <v>45449</v>
      </c>
      <c r="D11" s="67" t="s">
        <v>23</v>
      </c>
      <c r="E11" s="68" t="s">
        <v>95</v>
      </c>
      <c r="F11" s="68" t="s">
        <v>96</v>
      </c>
      <c r="G11" s="69">
        <v>113625</v>
      </c>
      <c r="H11" s="75" t="s">
        <v>21</v>
      </c>
      <c r="I11" s="76">
        <v>0</v>
      </c>
      <c r="J11" s="74">
        <v>46219</v>
      </c>
      <c r="K11" s="69">
        <v>23671.9</v>
      </c>
      <c r="L11" s="64"/>
    </row>
    <row r="12" spans="1:12" s="73" customFormat="1" ht="30" x14ac:dyDescent="0.25">
      <c r="A12" s="88">
        <v>7</v>
      </c>
      <c r="B12" s="66" t="s">
        <v>22</v>
      </c>
      <c r="C12" s="74">
        <v>45449</v>
      </c>
      <c r="D12" s="67" t="s">
        <v>23</v>
      </c>
      <c r="E12" s="68" t="s">
        <v>97</v>
      </c>
      <c r="F12" s="68" t="s">
        <v>40</v>
      </c>
      <c r="G12" s="69">
        <v>398125.00000000012</v>
      </c>
      <c r="H12" s="75" t="s">
        <v>21</v>
      </c>
      <c r="I12" s="76">
        <v>0</v>
      </c>
      <c r="J12" s="74">
        <v>46248</v>
      </c>
      <c r="K12" s="69">
        <v>66354.16</v>
      </c>
      <c r="L12" s="64"/>
    </row>
    <row r="13" spans="1:12" s="73" customFormat="1" ht="30" x14ac:dyDescent="0.25">
      <c r="A13" s="88">
        <v>8</v>
      </c>
      <c r="B13" s="66" t="s">
        <v>22</v>
      </c>
      <c r="C13" s="74">
        <v>45506</v>
      </c>
      <c r="D13" s="67" t="s">
        <v>23</v>
      </c>
      <c r="E13" s="68" t="s">
        <v>98</v>
      </c>
      <c r="F13" s="68" t="s">
        <v>46</v>
      </c>
      <c r="G13" s="69">
        <v>85562.5</v>
      </c>
      <c r="H13" s="75" t="s">
        <v>21</v>
      </c>
      <c r="I13" s="76">
        <v>0</v>
      </c>
      <c r="J13" s="74">
        <v>46312</v>
      </c>
      <c r="K13" s="69">
        <v>7130.2</v>
      </c>
      <c r="L13" s="64"/>
    </row>
    <row r="14" spans="1:12" s="73" customFormat="1" ht="30" x14ac:dyDescent="0.25">
      <c r="A14" s="88">
        <v>9</v>
      </c>
      <c r="B14" s="66" t="s">
        <v>22</v>
      </c>
      <c r="C14" s="74">
        <v>45506</v>
      </c>
      <c r="D14" s="67" t="s">
        <v>23</v>
      </c>
      <c r="E14" s="68" t="s">
        <v>99</v>
      </c>
      <c r="F14" s="68" t="s">
        <v>46</v>
      </c>
      <c r="G14" s="69">
        <v>223750</v>
      </c>
      <c r="H14" s="75" t="s">
        <v>21</v>
      </c>
      <c r="I14" s="76">
        <v>0</v>
      </c>
      <c r="J14" s="74">
        <v>46330</v>
      </c>
      <c r="K14" s="69">
        <v>9322.92</v>
      </c>
      <c r="L14" s="64"/>
    </row>
    <row r="15" spans="1:12" s="73" customFormat="1" ht="30" x14ac:dyDescent="0.25">
      <c r="A15" s="88">
        <v>10</v>
      </c>
      <c r="B15" s="66" t="s">
        <v>22</v>
      </c>
      <c r="C15" s="74">
        <v>45608</v>
      </c>
      <c r="D15" s="67" t="s">
        <v>23</v>
      </c>
      <c r="E15" s="68" t="s">
        <v>100</v>
      </c>
      <c r="F15" s="68" t="s">
        <v>11</v>
      </c>
      <c r="G15" s="69">
        <v>232987.5</v>
      </c>
      <c r="H15" s="75" t="s">
        <v>21</v>
      </c>
      <c r="I15" s="76">
        <v>0</v>
      </c>
      <c r="J15" s="74">
        <v>46392</v>
      </c>
      <c r="K15" s="69"/>
      <c r="L15" s="64"/>
    </row>
    <row r="16" spans="1:12" s="73" customFormat="1" ht="15" x14ac:dyDescent="0.25">
      <c r="A16" s="88">
        <v>11</v>
      </c>
      <c r="B16" s="66" t="s">
        <v>22</v>
      </c>
      <c r="C16" s="74" t="s">
        <v>101</v>
      </c>
      <c r="D16" s="67" t="s">
        <v>23</v>
      </c>
      <c r="E16" s="68" t="s">
        <v>102</v>
      </c>
      <c r="F16" s="68" t="s">
        <v>20</v>
      </c>
      <c r="G16" s="69">
        <v>1565697.79</v>
      </c>
      <c r="H16" s="75" t="s">
        <v>21</v>
      </c>
      <c r="I16" s="76">
        <v>0</v>
      </c>
      <c r="J16" s="74">
        <v>47482</v>
      </c>
      <c r="K16" s="69">
        <v>260949.63</v>
      </c>
      <c r="L16" s="64"/>
    </row>
    <row r="17" spans="1:14" s="73" customFormat="1" ht="39.950000000000003" customHeight="1" x14ac:dyDescent="0.25">
      <c r="A17" s="73" t="s">
        <v>10</v>
      </c>
      <c r="G17" s="77"/>
      <c r="K17" s="78"/>
      <c r="L17" s="79"/>
      <c r="M17" s="80"/>
      <c r="N17" s="80"/>
    </row>
    <row r="18" spans="1:14" x14ac:dyDescent="0.25">
      <c r="K18" s="1"/>
    </row>
    <row r="19" spans="1:14" x14ac:dyDescent="0.25">
      <c r="K19" s="1"/>
    </row>
    <row r="20" spans="1:14" x14ac:dyDescent="0.25">
      <c r="K20" s="1"/>
    </row>
    <row r="21" spans="1:14" x14ac:dyDescent="0.25">
      <c r="K21" s="1"/>
    </row>
    <row r="22" spans="1:14" x14ac:dyDescent="0.25">
      <c r="K22" s="1"/>
    </row>
    <row r="23" spans="1:14" x14ac:dyDescent="0.25">
      <c r="K23" s="1"/>
    </row>
    <row r="24" spans="1:14" x14ac:dyDescent="0.25">
      <c r="K24" s="1"/>
    </row>
    <row r="25" spans="1:14" x14ac:dyDescent="0.25">
      <c r="K25" s="1"/>
    </row>
    <row r="26" spans="1:14" x14ac:dyDescent="0.25">
      <c r="K26" s="1"/>
    </row>
    <row r="27" spans="1:14" x14ac:dyDescent="0.25">
      <c r="K27" s="1"/>
    </row>
    <row r="28" spans="1:14" x14ac:dyDescent="0.25">
      <c r="K28" s="1"/>
    </row>
    <row r="29" spans="1:14" x14ac:dyDescent="0.25">
      <c r="K29" s="1"/>
    </row>
    <row r="30" spans="1:14" x14ac:dyDescent="0.25">
      <c r="K30" s="1"/>
    </row>
    <row r="31" spans="1:14" x14ac:dyDescent="0.25">
      <c r="K31" s="1"/>
    </row>
    <row r="32" spans="1:14" x14ac:dyDescent="0.25">
      <c r="K32" s="1"/>
    </row>
    <row r="33" spans="11:11" x14ac:dyDescent="0.25">
      <c r="K33" s="1"/>
    </row>
    <row r="34" spans="11:11" x14ac:dyDescent="0.25">
      <c r="K34" s="1"/>
    </row>
    <row r="35" spans="11:11" x14ac:dyDescent="0.25">
      <c r="K35" s="1"/>
    </row>
    <row r="36" spans="11:11" x14ac:dyDescent="0.25">
      <c r="K36" s="1"/>
    </row>
    <row r="37" spans="11:11" x14ac:dyDescent="0.25">
      <c r="K37" s="1"/>
    </row>
    <row r="38" spans="11:11" x14ac:dyDescent="0.25">
      <c r="K38" s="1"/>
    </row>
    <row r="39" spans="11:11" x14ac:dyDescent="0.25">
      <c r="K39" s="1"/>
    </row>
    <row r="40" spans="11:11" x14ac:dyDescent="0.25">
      <c r="K40" s="1"/>
    </row>
    <row r="41" spans="11:11" x14ac:dyDescent="0.25">
      <c r="K41" s="1"/>
    </row>
    <row r="42" spans="11:11" x14ac:dyDescent="0.25">
      <c r="K42" s="1"/>
    </row>
    <row r="43" spans="11:11" x14ac:dyDescent="0.25">
      <c r="K43" s="1"/>
    </row>
    <row r="44" spans="11:11" x14ac:dyDescent="0.25">
      <c r="K44" s="1"/>
    </row>
    <row r="45" spans="11:11" x14ac:dyDescent="0.25">
      <c r="K45" s="1"/>
    </row>
    <row r="46" spans="11:11" x14ac:dyDescent="0.25">
      <c r="K46" s="1"/>
    </row>
    <row r="47" spans="11:11" x14ac:dyDescent="0.25">
      <c r="K47" s="1"/>
    </row>
    <row r="48" spans="11:11" x14ac:dyDescent="0.25">
      <c r="K48" s="1"/>
    </row>
    <row r="49" spans="11:11" x14ac:dyDescent="0.25">
      <c r="K49" s="1"/>
    </row>
    <row r="50" spans="11:11" x14ac:dyDescent="0.25">
      <c r="K50" s="1"/>
    </row>
    <row r="51" spans="11:11" x14ac:dyDescent="0.25">
      <c r="K51" s="1"/>
    </row>
    <row r="52" spans="11:11" x14ac:dyDescent="0.25">
      <c r="K52" s="1"/>
    </row>
    <row r="53" spans="11:11" x14ac:dyDescent="0.25">
      <c r="K53" s="1"/>
    </row>
    <row r="54" spans="11:11" x14ac:dyDescent="0.25">
      <c r="K54" s="1"/>
    </row>
    <row r="55" spans="11:11" x14ac:dyDescent="0.25">
      <c r="K55" s="1"/>
    </row>
    <row r="56" spans="11:11" x14ac:dyDescent="0.25">
      <c r="K56" s="1"/>
    </row>
    <row r="57" spans="11:11" x14ac:dyDescent="0.25">
      <c r="K57" s="1"/>
    </row>
    <row r="58" spans="11:11" x14ac:dyDescent="0.25">
      <c r="K58" s="1"/>
    </row>
    <row r="59" spans="11:11" x14ac:dyDescent="0.25">
      <c r="K59" s="1"/>
    </row>
    <row r="60" spans="11:11" x14ac:dyDescent="0.25">
      <c r="K60" s="1"/>
    </row>
    <row r="61" spans="11:11" x14ac:dyDescent="0.25">
      <c r="K61" s="1"/>
    </row>
    <row r="62" spans="11:11" x14ac:dyDescent="0.25">
      <c r="K62" s="1"/>
    </row>
    <row r="63" spans="11:11" x14ac:dyDescent="0.25">
      <c r="K63" s="1"/>
    </row>
    <row r="64" spans="11:11" x14ac:dyDescent="0.25">
      <c r="K64" s="1"/>
    </row>
  </sheetData>
  <mergeCells count="2">
    <mergeCell ref="A1:K1"/>
    <mergeCell ref="A5:B5"/>
  </mergeCells>
  <phoneticPr fontId="0" type="noConversion"/>
  <conditionalFormatting sqref="L17">
    <cfRule type="duplicateValues" dxfId="0" priority="1"/>
  </conditionalFormatting>
  <pageMargins left="0.25" right="0.25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2"/>
  <sheetViews>
    <sheetView tabSelected="1" zoomScale="90" zoomScaleNormal="90" workbookViewId="0">
      <selection sqref="A1:Y1"/>
    </sheetView>
  </sheetViews>
  <sheetFormatPr defaultColWidth="16.42578125" defaultRowHeight="15" x14ac:dyDescent="0.25"/>
  <cols>
    <col min="1" max="1" width="6.5703125" style="5" customWidth="1"/>
    <col min="2" max="2" width="24.7109375" style="5" customWidth="1"/>
    <col min="3" max="3" width="11.7109375" style="5" customWidth="1"/>
    <col min="4" max="4" width="26.7109375" style="5" customWidth="1"/>
    <col min="5" max="5" width="25" style="5" customWidth="1"/>
    <col min="6" max="6" width="7.7109375" style="5" customWidth="1"/>
    <col min="7" max="8" width="15.5703125" style="5" customWidth="1"/>
    <col min="9" max="9" width="15.7109375" style="5" customWidth="1"/>
    <col min="10" max="10" width="10.85546875" style="32" customWidth="1"/>
    <col min="11" max="13" width="12" style="5" bestFit="1" customWidth="1"/>
    <col min="14" max="14" width="10.5703125" style="5" bestFit="1" customWidth="1"/>
    <col min="15" max="15" width="11.28515625" style="5" customWidth="1"/>
    <col min="16" max="23" width="6.140625" style="5" bestFit="1" customWidth="1"/>
    <col min="24" max="24" width="6.140625" style="5" customWidth="1"/>
    <col min="25" max="25" width="8.5703125" style="5" customWidth="1"/>
    <col min="26" max="16384" width="16.42578125" style="5"/>
  </cols>
  <sheetData>
    <row r="1" spans="1:27" ht="30" customHeight="1" x14ac:dyDescent="0.25">
      <c r="A1" s="102" t="s">
        <v>24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</row>
    <row r="2" spans="1:27" s="7" customFormat="1" ht="46.5" customHeight="1" x14ac:dyDescent="0.2">
      <c r="A2" s="101" t="s">
        <v>3</v>
      </c>
      <c r="B2" s="101" t="s">
        <v>5</v>
      </c>
      <c r="C2" s="101" t="s">
        <v>25</v>
      </c>
      <c r="D2" s="101" t="s">
        <v>9</v>
      </c>
      <c r="E2" s="101" t="s">
        <v>4</v>
      </c>
      <c r="F2" s="101" t="s">
        <v>7</v>
      </c>
      <c r="G2" s="101" t="s">
        <v>103</v>
      </c>
      <c r="H2" s="101" t="s">
        <v>104</v>
      </c>
      <c r="I2" s="101" t="s">
        <v>6</v>
      </c>
      <c r="J2" s="101" t="s">
        <v>2</v>
      </c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6"/>
      <c r="AA2" s="6"/>
    </row>
    <row r="3" spans="1:27" s="7" customFormat="1" ht="22.5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62" t="s">
        <v>26</v>
      </c>
      <c r="L3" s="62" t="s">
        <v>27</v>
      </c>
      <c r="M3" s="62" t="s">
        <v>28</v>
      </c>
      <c r="N3" s="62" t="s">
        <v>29</v>
      </c>
      <c r="O3" s="62" t="s">
        <v>30</v>
      </c>
      <c r="P3" s="62" t="s">
        <v>31</v>
      </c>
      <c r="Q3" s="62" t="s">
        <v>32</v>
      </c>
      <c r="R3" s="62" t="s">
        <v>33</v>
      </c>
      <c r="S3" s="62" t="s">
        <v>34</v>
      </c>
      <c r="T3" s="62" t="s">
        <v>35</v>
      </c>
      <c r="U3" s="62" t="s">
        <v>36</v>
      </c>
      <c r="V3" s="62" t="s">
        <v>37</v>
      </c>
      <c r="W3" s="62" t="s">
        <v>38</v>
      </c>
      <c r="X3" s="62" t="s">
        <v>105</v>
      </c>
      <c r="Y3" s="62" t="s">
        <v>106</v>
      </c>
      <c r="Z3" s="6"/>
      <c r="AA3" s="6"/>
    </row>
    <row r="4" spans="1:27" s="9" customFormat="1" ht="9" customHeight="1" x14ac:dyDescent="0.2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8</v>
      </c>
      <c r="H4" s="8">
        <v>8</v>
      </c>
      <c r="I4" s="8">
        <v>9</v>
      </c>
      <c r="J4" s="8">
        <v>10</v>
      </c>
      <c r="K4" s="8">
        <v>12</v>
      </c>
      <c r="L4" s="8">
        <v>13</v>
      </c>
      <c r="M4" s="8">
        <v>14</v>
      </c>
      <c r="N4" s="8">
        <v>15</v>
      </c>
      <c r="O4" s="8">
        <v>16</v>
      </c>
      <c r="P4" s="8">
        <v>17</v>
      </c>
      <c r="Q4" s="8">
        <v>18</v>
      </c>
      <c r="R4" s="8">
        <v>19</v>
      </c>
      <c r="S4" s="8">
        <v>20</v>
      </c>
      <c r="T4" s="8">
        <v>21</v>
      </c>
      <c r="U4" s="8">
        <v>22</v>
      </c>
      <c r="V4" s="8">
        <v>23</v>
      </c>
      <c r="W4" s="8">
        <v>24</v>
      </c>
      <c r="X4" s="8">
        <v>25</v>
      </c>
      <c r="Y4" s="8">
        <v>26</v>
      </c>
    </row>
    <row r="5" spans="1:27" s="9" customFormat="1" ht="20.25" customHeight="1" x14ac:dyDescent="0.2">
      <c r="A5" s="98" t="s">
        <v>55</v>
      </c>
      <c r="B5" s="99"/>
      <c r="C5" s="99"/>
      <c r="D5" s="100"/>
      <c r="E5" s="8"/>
      <c r="F5" s="8"/>
      <c r="G5" s="89">
        <f>SUM(G6:G51)</f>
        <v>14484326.210660957</v>
      </c>
      <c r="H5" s="89">
        <f>SUM(H6:H51)</f>
        <v>10872203.463816194</v>
      </c>
      <c r="I5" s="34"/>
      <c r="J5" s="34"/>
      <c r="K5" s="89">
        <f t="shared" ref="K5:Y5" si="0">SUM(K6:K51)</f>
        <v>4752433.3544932464</v>
      </c>
      <c r="L5" s="89">
        <f t="shared" si="0"/>
        <v>2679237.3834105609</v>
      </c>
      <c r="M5" s="89">
        <f t="shared" si="0"/>
        <v>1613885.27</v>
      </c>
      <c r="N5" s="89">
        <f t="shared" si="0"/>
        <v>782848.91</v>
      </c>
      <c r="O5" s="89">
        <f t="shared" si="0"/>
        <v>260949.64</v>
      </c>
      <c r="P5" s="33">
        <f t="shared" si="0"/>
        <v>0</v>
      </c>
      <c r="Q5" s="33">
        <f t="shared" si="0"/>
        <v>0</v>
      </c>
      <c r="R5" s="33">
        <f t="shared" si="0"/>
        <v>0</v>
      </c>
      <c r="S5" s="33">
        <f t="shared" si="0"/>
        <v>0</v>
      </c>
      <c r="T5" s="33">
        <f t="shared" si="0"/>
        <v>0</v>
      </c>
      <c r="U5" s="33">
        <f t="shared" si="0"/>
        <v>0</v>
      </c>
      <c r="V5" s="33">
        <f t="shared" si="0"/>
        <v>0</v>
      </c>
      <c r="W5" s="33">
        <f t="shared" si="0"/>
        <v>0</v>
      </c>
      <c r="X5" s="33">
        <f t="shared" si="0"/>
        <v>0</v>
      </c>
      <c r="Y5" s="33">
        <f t="shared" si="0"/>
        <v>0</v>
      </c>
    </row>
    <row r="6" spans="1:27" ht="25.5" customHeight="1" x14ac:dyDescent="0.25">
      <c r="A6" s="10">
        <v>1</v>
      </c>
      <c r="B6" s="10" t="s">
        <v>22</v>
      </c>
      <c r="C6" s="11" t="s">
        <v>23</v>
      </c>
      <c r="D6" s="12" t="s">
        <v>39</v>
      </c>
      <c r="E6" s="13" t="s">
        <v>40</v>
      </c>
      <c r="F6" s="14" t="s">
        <v>41</v>
      </c>
      <c r="G6" s="17">
        <v>33180.699999999997</v>
      </c>
      <c r="H6" s="17"/>
      <c r="I6" s="15">
        <v>45332</v>
      </c>
      <c r="J6" s="16">
        <v>0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7" ht="25.5" customHeight="1" x14ac:dyDescent="0.25">
      <c r="A7" s="10">
        <v>2</v>
      </c>
      <c r="B7" s="10" t="s">
        <v>22</v>
      </c>
      <c r="C7" s="11" t="s">
        <v>23</v>
      </c>
      <c r="D7" s="12" t="s">
        <v>39</v>
      </c>
      <c r="E7" s="13" t="s">
        <v>42</v>
      </c>
      <c r="F7" s="14" t="s">
        <v>41</v>
      </c>
      <c r="G7" s="17">
        <v>59267.03</v>
      </c>
      <c r="H7" s="17"/>
      <c r="I7" s="15">
        <v>45405</v>
      </c>
      <c r="J7" s="16">
        <v>0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7" ht="25.5" customHeight="1" x14ac:dyDescent="0.25">
      <c r="A8" s="10">
        <v>3</v>
      </c>
      <c r="B8" s="10" t="s">
        <v>22</v>
      </c>
      <c r="C8" s="11" t="s">
        <v>23</v>
      </c>
      <c r="D8" s="12" t="s">
        <v>39</v>
      </c>
      <c r="E8" s="13" t="s">
        <v>43</v>
      </c>
      <c r="F8" s="14" t="s">
        <v>41</v>
      </c>
      <c r="G8" s="17">
        <v>24138.959999999999</v>
      </c>
      <c r="H8" s="17"/>
      <c r="I8" s="15">
        <v>45450</v>
      </c>
      <c r="J8" s="16">
        <v>0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7" ht="25.5" customHeight="1" x14ac:dyDescent="0.25">
      <c r="A9" s="10">
        <v>4</v>
      </c>
      <c r="B9" s="10" t="s">
        <v>22</v>
      </c>
      <c r="C9" s="11" t="s">
        <v>23</v>
      </c>
      <c r="D9" s="12" t="s">
        <v>39</v>
      </c>
      <c r="E9" s="13" t="s">
        <v>44</v>
      </c>
      <c r="F9" s="14" t="s">
        <v>41</v>
      </c>
      <c r="G9" s="17">
        <v>170700.21</v>
      </c>
      <c r="H9" s="17">
        <v>102420.04</v>
      </c>
      <c r="I9" s="90">
        <v>46191</v>
      </c>
      <c r="J9" s="16">
        <v>0</v>
      </c>
      <c r="K9" s="17">
        <v>68280.071670316524</v>
      </c>
      <c r="L9" s="17">
        <f>+H9-K9</f>
        <v>34139.96832968347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7" ht="25.5" customHeight="1" x14ac:dyDescent="0.25">
      <c r="A10" s="18">
        <v>5</v>
      </c>
      <c r="B10" s="18" t="s">
        <v>22</v>
      </c>
      <c r="C10" s="19" t="s">
        <v>23</v>
      </c>
      <c r="D10" s="12" t="s">
        <v>39</v>
      </c>
      <c r="E10" s="13" t="s">
        <v>45</v>
      </c>
      <c r="F10" s="14" t="s">
        <v>41</v>
      </c>
      <c r="G10" s="17">
        <v>24670.68</v>
      </c>
      <c r="H10" s="17"/>
      <c r="I10" s="15">
        <v>45464</v>
      </c>
      <c r="J10" s="16">
        <v>0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7" ht="25.5" customHeight="1" x14ac:dyDescent="0.25">
      <c r="A11" s="18">
        <v>6</v>
      </c>
      <c r="B11" s="18" t="s">
        <v>22</v>
      </c>
      <c r="C11" s="19" t="s">
        <v>23</v>
      </c>
      <c r="D11" s="12" t="s">
        <v>39</v>
      </c>
      <c r="E11" s="13" t="s">
        <v>46</v>
      </c>
      <c r="F11" s="14" t="s">
        <v>41</v>
      </c>
      <c r="G11" s="17">
        <v>32793.589999999997</v>
      </c>
      <c r="H11" s="17"/>
      <c r="I11" s="15">
        <v>45505</v>
      </c>
      <c r="J11" s="16">
        <v>0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7" ht="25.5" customHeight="1" x14ac:dyDescent="0.25">
      <c r="A12" s="18">
        <v>7</v>
      </c>
      <c r="B12" s="18" t="s">
        <v>22</v>
      </c>
      <c r="C12" s="19" t="s">
        <v>23</v>
      </c>
      <c r="D12" s="12" t="s">
        <v>39</v>
      </c>
      <c r="E12" s="13" t="s">
        <v>46</v>
      </c>
      <c r="F12" s="14" t="s">
        <v>41</v>
      </c>
      <c r="G12" s="17">
        <v>76979.23</v>
      </c>
      <c r="H12" s="17"/>
      <c r="I12" s="15">
        <v>45521</v>
      </c>
      <c r="J12" s="16">
        <v>0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7" ht="25.5" customHeight="1" x14ac:dyDescent="0.25">
      <c r="A13" s="18">
        <v>8</v>
      </c>
      <c r="B13" s="18" t="s">
        <v>22</v>
      </c>
      <c r="C13" s="19" t="s">
        <v>23</v>
      </c>
      <c r="D13" s="12" t="s">
        <v>39</v>
      </c>
      <c r="E13" s="13" t="s">
        <v>47</v>
      </c>
      <c r="F13" s="14" t="s">
        <v>41</v>
      </c>
      <c r="G13" s="17">
        <v>287250.32</v>
      </c>
      <c r="H13" s="17">
        <f>+K13+L13</f>
        <v>179531.46326896275</v>
      </c>
      <c r="I13" s="15">
        <v>46245</v>
      </c>
      <c r="J13" s="16">
        <v>0</v>
      </c>
      <c r="K13" s="17">
        <v>107718.8612383038</v>
      </c>
      <c r="L13" s="17">
        <v>71812.602030658949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7" ht="25.5" customHeight="1" x14ac:dyDescent="0.25">
      <c r="A14" s="18">
        <v>9</v>
      </c>
      <c r="B14" s="18" t="s">
        <v>22</v>
      </c>
      <c r="C14" s="19" t="s">
        <v>23</v>
      </c>
      <c r="D14" s="12" t="s">
        <v>39</v>
      </c>
      <c r="E14" s="13" t="s">
        <v>11</v>
      </c>
      <c r="F14" s="14" t="s">
        <v>41</v>
      </c>
      <c r="G14" s="17">
        <v>41621.040000000001</v>
      </c>
      <c r="H14" s="17"/>
      <c r="I14" s="15">
        <v>45554</v>
      </c>
      <c r="J14" s="16">
        <v>0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7" ht="25.5" customHeight="1" x14ac:dyDescent="0.25">
      <c r="A15" s="18">
        <v>10</v>
      </c>
      <c r="B15" s="18" t="s">
        <v>22</v>
      </c>
      <c r="C15" s="19" t="s">
        <v>23</v>
      </c>
      <c r="D15" s="12" t="s">
        <v>39</v>
      </c>
      <c r="E15" s="13" t="s">
        <v>48</v>
      </c>
      <c r="F15" s="14" t="s">
        <v>41</v>
      </c>
      <c r="G15" s="17">
        <v>73287.88</v>
      </c>
      <c r="H15" s="17"/>
      <c r="I15" s="15">
        <v>45549</v>
      </c>
      <c r="J15" s="16">
        <v>0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7" ht="25.5" customHeight="1" x14ac:dyDescent="0.25">
      <c r="A16" s="18">
        <v>11</v>
      </c>
      <c r="B16" s="18" t="s">
        <v>22</v>
      </c>
      <c r="C16" s="19" t="s">
        <v>23</v>
      </c>
      <c r="D16" s="12" t="s">
        <v>39</v>
      </c>
      <c r="E16" s="13" t="s">
        <v>46</v>
      </c>
      <c r="F16" s="14" t="s">
        <v>41</v>
      </c>
      <c r="G16" s="17">
        <v>136483.28</v>
      </c>
      <c r="H16" s="17">
        <f>+K16+L16</f>
        <v>85302.042604021466</v>
      </c>
      <c r="I16" s="15">
        <v>46264</v>
      </c>
      <c r="J16" s="16">
        <v>0</v>
      </c>
      <c r="K16" s="17">
        <v>51181.238303802485</v>
      </c>
      <c r="L16" s="17">
        <v>34120.804300218988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25.5" customHeight="1" x14ac:dyDescent="0.25">
      <c r="A17" s="18">
        <v>12</v>
      </c>
      <c r="B17" s="18" t="s">
        <v>22</v>
      </c>
      <c r="C17" s="19" t="s">
        <v>23</v>
      </c>
      <c r="D17" s="12" t="s">
        <v>39</v>
      </c>
      <c r="E17" s="13" t="s">
        <v>40</v>
      </c>
      <c r="F17" s="14" t="s">
        <v>41</v>
      </c>
      <c r="G17" s="17">
        <v>90210.04</v>
      </c>
      <c r="H17" s="17"/>
      <c r="I17" s="15">
        <v>45585</v>
      </c>
      <c r="J17" s="16">
        <v>0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25.5" customHeight="1" x14ac:dyDescent="0.25">
      <c r="A18" s="18">
        <v>13</v>
      </c>
      <c r="B18" s="18" t="s">
        <v>22</v>
      </c>
      <c r="C18" s="19" t="s">
        <v>23</v>
      </c>
      <c r="D18" s="12" t="s">
        <v>39</v>
      </c>
      <c r="E18" s="13" t="s">
        <v>49</v>
      </c>
      <c r="F18" s="14" t="s">
        <v>41</v>
      </c>
      <c r="G18" s="17">
        <v>178968.41</v>
      </c>
      <c r="H18" s="17"/>
      <c r="I18" s="15">
        <v>45560</v>
      </c>
      <c r="J18" s="16">
        <v>0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25.5" customHeight="1" x14ac:dyDescent="0.25">
      <c r="A19" s="18">
        <v>14</v>
      </c>
      <c r="B19" s="18" t="s">
        <v>22</v>
      </c>
      <c r="C19" s="19" t="s">
        <v>23</v>
      </c>
      <c r="D19" s="12" t="s">
        <v>39</v>
      </c>
      <c r="E19" s="13" t="s">
        <v>50</v>
      </c>
      <c r="F19" s="14" t="s">
        <v>41</v>
      </c>
      <c r="G19" s="17">
        <v>68080.320000000007</v>
      </c>
      <c r="H19" s="17"/>
      <c r="I19" s="15">
        <v>45595</v>
      </c>
      <c r="J19" s="16">
        <v>0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25.5" customHeight="1" x14ac:dyDescent="0.25">
      <c r="A20" s="18">
        <v>15</v>
      </c>
      <c r="B20" s="18" t="s">
        <v>22</v>
      </c>
      <c r="C20" s="19" t="s">
        <v>23</v>
      </c>
      <c r="D20" s="12" t="s">
        <v>39</v>
      </c>
      <c r="E20" s="13" t="s">
        <v>51</v>
      </c>
      <c r="F20" s="14" t="s">
        <v>41</v>
      </c>
      <c r="G20" s="17">
        <v>55215.58</v>
      </c>
      <c r="H20" s="17"/>
      <c r="I20" s="15">
        <v>45610</v>
      </c>
      <c r="J20" s="16">
        <v>0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25.5" customHeight="1" x14ac:dyDescent="0.25">
      <c r="A21" s="18">
        <v>16</v>
      </c>
      <c r="B21" s="18" t="s">
        <v>22</v>
      </c>
      <c r="C21" s="19" t="s">
        <v>23</v>
      </c>
      <c r="D21" s="12" t="s">
        <v>39</v>
      </c>
      <c r="E21" s="13" t="s">
        <v>50</v>
      </c>
      <c r="F21" s="14" t="s">
        <v>41</v>
      </c>
      <c r="G21" s="17">
        <v>159234.01999999999</v>
      </c>
      <c r="H21" s="17"/>
      <c r="I21" s="15">
        <v>45646</v>
      </c>
      <c r="J21" s="16">
        <v>0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25.5" customHeight="1" x14ac:dyDescent="0.25">
      <c r="A22" s="18">
        <v>17</v>
      </c>
      <c r="B22" s="18" t="s">
        <v>22</v>
      </c>
      <c r="C22" s="19" t="s">
        <v>23</v>
      </c>
      <c r="D22" s="12" t="s">
        <v>39</v>
      </c>
      <c r="E22" s="13" t="s">
        <v>52</v>
      </c>
      <c r="F22" s="14" t="s">
        <v>41</v>
      </c>
      <c r="G22" s="17">
        <v>188588</v>
      </c>
      <c r="H22" s="17">
        <v>14506.77</v>
      </c>
      <c r="I22" s="91">
        <v>45672</v>
      </c>
      <c r="J22" s="92">
        <v>0</v>
      </c>
      <c r="K22" s="17">
        <v>14506.77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25.5" customHeight="1" x14ac:dyDescent="0.25">
      <c r="A23" s="20">
        <v>18</v>
      </c>
      <c r="B23" s="20" t="s">
        <v>22</v>
      </c>
      <c r="C23" s="21" t="s">
        <v>23</v>
      </c>
      <c r="D23" s="22" t="s">
        <v>39</v>
      </c>
      <c r="E23" s="23" t="s">
        <v>12</v>
      </c>
      <c r="F23" s="24" t="s">
        <v>41</v>
      </c>
      <c r="G23" s="17">
        <v>1287005.67</v>
      </c>
      <c r="H23" s="17">
        <v>868728.84999999986</v>
      </c>
      <c r="I23" s="15">
        <v>46463</v>
      </c>
      <c r="J23" s="25">
        <v>0</v>
      </c>
      <c r="K23" s="17">
        <f>418276.82-32175.14</f>
        <v>386101.68</v>
      </c>
      <c r="L23" s="17">
        <v>353926.5400000001</v>
      </c>
      <c r="M23" s="17">
        <v>128700.63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25.5" customHeight="1" x14ac:dyDescent="0.25">
      <c r="A24" s="20">
        <v>19</v>
      </c>
      <c r="B24" s="20" t="s">
        <v>22</v>
      </c>
      <c r="C24" s="21" t="s">
        <v>23</v>
      </c>
      <c r="D24" s="22" t="s">
        <v>39</v>
      </c>
      <c r="E24" s="23" t="s">
        <v>13</v>
      </c>
      <c r="F24" s="24" t="s">
        <v>41</v>
      </c>
      <c r="G24" s="17">
        <v>108874.18</v>
      </c>
      <c r="H24" s="17">
        <v>21774.821250000008</v>
      </c>
      <c r="I24" s="15">
        <v>45738</v>
      </c>
      <c r="J24" s="25">
        <v>0</v>
      </c>
      <c r="K24" s="17">
        <v>21774.82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25.5" customHeight="1" x14ac:dyDescent="0.25">
      <c r="A25" s="20">
        <v>20</v>
      </c>
      <c r="B25" s="20" t="s">
        <v>22</v>
      </c>
      <c r="C25" s="21" t="s">
        <v>23</v>
      </c>
      <c r="D25" s="22" t="s">
        <v>39</v>
      </c>
      <c r="E25" s="23" t="s">
        <v>13</v>
      </c>
      <c r="F25" s="24" t="s">
        <v>41</v>
      </c>
      <c r="G25" s="17">
        <v>162585.44</v>
      </c>
      <c r="H25" s="17">
        <v>40646.36</v>
      </c>
      <c r="I25" s="15">
        <v>45770</v>
      </c>
      <c r="J25" s="25">
        <v>0</v>
      </c>
      <c r="K25" s="17">
        <v>40646.36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25.5" customHeight="1" x14ac:dyDescent="0.25">
      <c r="A26" s="20">
        <v>21</v>
      </c>
      <c r="B26" s="20" t="s">
        <v>22</v>
      </c>
      <c r="C26" s="21" t="s">
        <v>23</v>
      </c>
      <c r="D26" s="22" t="s">
        <v>39</v>
      </c>
      <c r="E26" s="23" t="s">
        <v>14</v>
      </c>
      <c r="F26" s="24" t="s">
        <v>41</v>
      </c>
      <c r="G26" s="17">
        <v>149831.25</v>
      </c>
      <c r="H26" s="17">
        <v>49943.73</v>
      </c>
      <c r="I26" s="15">
        <v>45826</v>
      </c>
      <c r="J26" s="25">
        <v>0</v>
      </c>
      <c r="K26" s="17">
        <v>49943.73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25.5" customHeight="1" x14ac:dyDescent="0.25">
      <c r="A27" s="20">
        <v>22</v>
      </c>
      <c r="B27" s="20" t="s">
        <v>22</v>
      </c>
      <c r="C27" s="21" t="s">
        <v>23</v>
      </c>
      <c r="D27" s="22" t="s">
        <v>39</v>
      </c>
      <c r="E27" s="23" t="s">
        <v>15</v>
      </c>
      <c r="F27" s="24" t="s">
        <v>41</v>
      </c>
      <c r="G27" s="17">
        <v>325000</v>
      </c>
      <c r="H27" s="17">
        <v>113750</v>
      </c>
      <c r="I27" s="15">
        <v>45870</v>
      </c>
      <c r="J27" s="25">
        <v>0</v>
      </c>
      <c r="K27" s="17">
        <v>113750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25.5" customHeight="1" x14ac:dyDescent="0.25">
      <c r="A28" s="20">
        <v>23</v>
      </c>
      <c r="B28" s="20" t="s">
        <v>22</v>
      </c>
      <c r="C28" s="21" t="s">
        <v>23</v>
      </c>
      <c r="D28" s="22" t="s">
        <v>39</v>
      </c>
      <c r="E28" s="23" t="s">
        <v>16</v>
      </c>
      <c r="F28" s="24" t="s">
        <v>41</v>
      </c>
      <c r="G28" s="17">
        <v>885993.24</v>
      </c>
      <c r="H28" s="17">
        <v>624222.51</v>
      </c>
      <c r="I28" s="15">
        <v>46588</v>
      </c>
      <c r="J28" s="25">
        <v>0</v>
      </c>
      <c r="K28" s="17">
        <f>261770.73-20136.21</f>
        <v>241634.52000000002</v>
      </c>
      <c r="L28" s="17">
        <v>241634.51999999993</v>
      </c>
      <c r="M28" s="17">
        <v>140953.46999999997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25.5" customHeight="1" x14ac:dyDescent="0.25">
      <c r="A29" s="20">
        <v>24</v>
      </c>
      <c r="B29" s="20" t="s">
        <v>22</v>
      </c>
      <c r="C29" s="21" t="s">
        <v>23</v>
      </c>
      <c r="D29" s="22" t="s">
        <v>39</v>
      </c>
      <c r="E29" s="23" t="s">
        <v>17</v>
      </c>
      <c r="F29" s="24" t="s">
        <v>41</v>
      </c>
      <c r="G29" s="17">
        <v>263812.5</v>
      </c>
      <c r="H29" s="17">
        <v>100500</v>
      </c>
      <c r="I29" s="15">
        <v>45902</v>
      </c>
      <c r="J29" s="25">
        <v>0</v>
      </c>
      <c r="K29" s="17">
        <v>100500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25.5" customHeight="1" x14ac:dyDescent="0.25">
      <c r="A30" s="20">
        <v>25</v>
      </c>
      <c r="B30" s="20" t="s">
        <v>22</v>
      </c>
      <c r="C30" s="21" t="s">
        <v>23</v>
      </c>
      <c r="D30" s="22" t="s">
        <v>39</v>
      </c>
      <c r="E30" s="23" t="s">
        <v>12</v>
      </c>
      <c r="F30" s="24" t="s">
        <v>41</v>
      </c>
      <c r="G30" s="17">
        <v>358403.79</v>
      </c>
      <c r="H30" s="17">
        <v>146619.75000000006</v>
      </c>
      <c r="I30" s="15">
        <v>45931</v>
      </c>
      <c r="J30" s="25">
        <v>0</v>
      </c>
      <c r="K30" s="17">
        <f>162910.83-16291.08</f>
        <v>146619.75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25.5" customHeight="1" x14ac:dyDescent="0.25">
      <c r="A31" s="20">
        <v>26</v>
      </c>
      <c r="B31" s="20" t="s">
        <v>22</v>
      </c>
      <c r="C31" s="21" t="s">
        <v>23</v>
      </c>
      <c r="D31" s="22" t="s">
        <v>39</v>
      </c>
      <c r="E31" s="23" t="s">
        <v>16</v>
      </c>
      <c r="F31" s="24" t="s">
        <v>41</v>
      </c>
      <c r="G31" s="17">
        <v>139944.17000000001</v>
      </c>
      <c r="H31" s="17">
        <v>101236.15</v>
      </c>
      <c r="I31" s="15">
        <v>46678</v>
      </c>
      <c r="J31" s="25">
        <v>0</v>
      </c>
      <c r="K31" s="17">
        <v>35730.480000000003</v>
      </c>
      <c r="L31" s="17">
        <v>35730.480000000003</v>
      </c>
      <c r="M31" s="17">
        <v>29775.190000000002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25.5" customHeight="1" x14ac:dyDescent="0.25">
      <c r="A32" s="20">
        <v>27</v>
      </c>
      <c r="B32" s="20" t="s">
        <v>22</v>
      </c>
      <c r="C32" s="21" t="s">
        <v>23</v>
      </c>
      <c r="D32" s="22" t="s">
        <v>39</v>
      </c>
      <c r="E32" s="23" t="s">
        <v>18</v>
      </c>
      <c r="F32" s="24" t="s">
        <v>41</v>
      </c>
      <c r="G32" s="17">
        <v>379911.8</v>
      </c>
      <c r="H32" s="17">
        <v>174126.21999999997</v>
      </c>
      <c r="I32" s="15">
        <v>45990</v>
      </c>
      <c r="J32" s="25">
        <v>0</v>
      </c>
      <c r="K32" s="17">
        <v>174126.21999999997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25.5" customHeight="1" x14ac:dyDescent="0.25">
      <c r="A33" s="20">
        <v>28</v>
      </c>
      <c r="B33" s="20" t="s">
        <v>22</v>
      </c>
      <c r="C33" s="21" t="s">
        <v>23</v>
      </c>
      <c r="D33" s="22" t="s">
        <v>39</v>
      </c>
      <c r="E33" s="23" t="s">
        <v>19</v>
      </c>
      <c r="F33" s="24" t="s">
        <v>41</v>
      </c>
      <c r="G33" s="17">
        <v>138344.29</v>
      </c>
      <c r="H33" s="17">
        <v>69172.09</v>
      </c>
      <c r="I33" s="15">
        <v>46003</v>
      </c>
      <c r="J33" s="25">
        <v>0</v>
      </c>
      <c r="K33" s="17">
        <v>69172.09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ht="25.5" customHeight="1" x14ac:dyDescent="0.25">
      <c r="A34" s="20">
        <v>29</v>
      </c>
      <c r="B34" s="20" t="s">
        <v>22</v>
      </c>
      <c r="C34" s="21" t="s">
        <v>23</v>
      </c>
      <c r="D34" s="22" t="s">
        <v>39</v>
      </c>
      <c r="E34" s="23" t="s">
        <v>11</v>
      </c>
      <c r="F34" s="24" t="s">
        <v>41</v>
      </c>
      <c r="G34" s="17">
        <v>249837.5</v>
      </c>
      <c r="H34" s="17">
        <v>135328.6</v>
      </c>
      <c r="I34" s="15">
        <v>46028</v>
      </c>
      <c r="J34" s="25">
        <v>0</v>
      </c>
      <c r="K34" s="17">
        <v>124918.7</v>
      </c>
      <c r="L34" s="17">
        <v>10409.895833333334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5" ht="25.5" customHeight="1" x14ac:dyDescent="0.25">
      <c r="A35" s="20">
        <v>30</v>
      </c>
      <c r="B35" s="20" t="s">
        <v>107</v>
      </c>
      <c r="C35" s="21" t="s">
        <v>23</v>
      </c>
      <c r="D35" s="22" t="s">
        <v>39</v>
      </c>
      <c r="E35" s="23" t="s">
        <v>12</v>
      </c>
      <c r="F35" s="24" t="s">
        <v>41</v>
      </c>
      <c r="G35" s="17"/>
      <c r="H35" s="17">
        <v>109939.56000000001</v>
      </c>
      <c r="I35" s="15">
        <v>46050</v>
      </c>
      <c r="J35" s="25">
        <v>0</v>
      </c>
      <c r="K35" s="17">
        <v>101482.67458333301</v>
      </c>
      <c r="L35" s="17">
        <v>8456.8895833333336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ht="25.5" customHeight="1" x14ac:dyDescent="0.25">
      <c r="A36" s="20">
        <v>31</v>
      </c>
      <c r="B36" s="20" t="s">
        <v>108</v>
      </c>
      <c r="C36" s="21" t="s">
        <v>23</v>
      </c>
      <c r="D36" s="22" t="s">
        <v>39</v>
      </c>
      <c r="E36" s="23" t="s">
        <v>12</v>
      </c>
      <c r="F36" s="24" t="s">
        <v>41</v>
      </c>
      <c r="G36" s="17"/>
      <c r="H36" s="17">
        <v>177708.53</v>
      </c>
      <c r="I36" s="15">
        <f t="shared" ref="I36" si="1">+I35+30</f>
        <v>46080</v>
      </c>
      <c r="J36" s="25">
        <v>0</v>
      </c>
      <c r="K36" s="17">
        <v>152321.56499999997</v>
      </c>
      <c r="L36" s="17">
        <v>25386.959999999999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ht="25.5" customHeight="1" x14ac:dyDescent="0.25">
      <c r="A37" s="20">
        <v>32</v>
      </c>
      <c r="B37" s="20" t="s">
        <v>109</v>
      </c>
      <c r="C37" s="21" t="s">
        <v>23</v>
      </c>
      <c r="D37" s="22" t="s">
        <v>39</v>
      </c>
      <c r="E37" s="23" t="s">
        <v>12</v>
      </c>
      <c r="F37" s="24" t="s">
        <v>41</v>
      </c>
      <c r="G37" s="17"/>
      <c r="H37" s="17">
        <v>176584.98</v>
      </c>
      <c r="I37" s="15">
        <v>46048</v>
      </c>
      <c r="J37" s="25">
        <v>0</v>
      </c>
      <c r="K37" s="17">
        <v>149418.08000000002</v>
      </c>
      <c r="L37" s="17">
        <v>27166.9</v>
      </c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ht="25.5" customHeight="1" x14ac:dyDescent="0.25">
      <c r="A38" s="20">
        <v>33</v>
      </c>
      <c r="B38" s="20" t="s">
        <v>110</v>
      </c>
      <c r="C38" s="21" t="s">
        <v>23</v>
      </c>
      <c r="D38" s="22" t="s">
        <v>39</v>
      </c>
      <c r="E38" s="23" t="s">
        <v>92</v>
      </c>
      <c r="F38" s="24" t="s">
        <v>41</v>
      </c>
      <c r="G38" s="17"/>
      <c r="H38" s="17">
        <v>80741.14</v>
      </c>
      <c r="I38" s="15">
        <v>46156</v>
      </c>
      <c r="J38" s="25">
        <v>0</v>
      </c>
      <c r="K38" s="17">
        <v>56993.749999999993</v>
      </c>
      <c r="L38" s="17">
        <v>23747.39</v>
      </c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 ht="25.5" customHeight="1" x14ac:dyDescent="0.25">
      <c r="A39" s="20">
        <v>34</v>
      </c>
      <c r="B39" s="20" t="s">
        <v>111</v>
      </c>
      <c r="C39" s="21" t="s">
        <v>23</v>
      </c>
      <c r="D39" s="22" t="s">
        <v>39</v>
      </c>
      <c r="E39" s="23" t="s">
        <v>94</v>
      </c>
      <c r="F39" s="24" t="s">
        <v>41</v>
      </c>
      <c r="G39" s="17"/>
      <c r="H39" s="17">
        <v>297195.42</v>
      </c>
      <c r="I39" s="15">
        <v>46171</v>
      </c>
      <c r="J39" s="25">
        <v>0</v>
      </c>
      <c r="K39" s="17">
        <v>209784.96000000002</v>
      </c>
      <c r="L39" s="17">
        <v>87410.46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5.5" customHeight="1" x14ac:dyDescent="0.25">
      <c r="A40" s="20">
        <v>35</v>
      </c>
      <c r="B40" s="20" t="s">
        <v>112</v>
      </c>
      <c r="C40" s="21" t="s">
        <v>23</v>
      </c>
      <c r="D40" s="22" t="s">
        <v>39</v>
      </c>
      <c r="E40" s="23" t="s">
        <v>96</v>
      </c>
      <c r="F40" s="24" t="s">
        <v>41</v>
      </c>
      <c r="G40" s="17"/>
      <c r="H40" s="17">
        <v>89953.1</v>
      </c>
      <c r="I40" s="15">
        <v>46219</v>
      </c>
      <c r="J40" s="25">
        <v>0</v>
      </c>
      <c r="K40" s="17">
        <v>56812.5</v>
      </c>
      <c r="L40" s="17">
        <v>33140.6</v>
      </c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 ht="25.5" customHeight="1" x14ac:dyDescent="0.25">
      <c r="A41" s="20">
        <v>36</v>
      </c>
      <c r="B41" s="20" t="s">
        <v>113</v>
      </c>
      <c r="C41" s="21" t="s">
        <v>23</v>
      </c>
      <c r="D41" s="22" t="s">
        <v>39</v>
      </c>
      <c r="E41" s="23" t="s">
        <v>40</v>
      </c>
      <c r="F41" s="24" t="s">
        <v>41</v>
      </c>
      <c r="G41" s="17"/>
      <c r="H41" s="17">
        <v>331770.84000000008</v>
      </c>
      <c r="I41" s="15">
        <v>46248</v>
      </c>
      <c r="J41" s="25">
        <v>0</v>
      </c>
      <c r="K41" s="17">
        <v>199062.49999999997</v>
      </c>
      <c r="L41" s="17">
        <v>132708.34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ht="25.5" customHeight="1" x14ac:dyDescent="0.25">
      <c r="A42" s="20">
        <v>37</v>
      </c>
      <c r="B42" s="20" t="s">
        <v>114</v>
      </c>
      <c r="C42" s="21" t="s">
        <v>23</v>
      </c>
      <c r="D42" s="22" t="s">
        <v>39</v>
      </c>
      <c r="E42" s="23" t="s">
        <v>46</v>
      </c>
      <c r="F42" s="24" t="s">
        <v>41</v>
      </c>
      <c r="G42" s="17"/>
      <c r="H42" s="17">
        <v>78432.3</v>
      </c>
      <c r="I42" s="15">
        <v>46312</v>
      </c>
      <c r="J42" s="25">
        <v>0</v>
      </c>
      <c r="K42" s="17">
        <v>42781.25</v>
      </c>
      <c r="L42" s="17">
        <v>35651.050000000003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ht="25.5" customHeight="1" x14ac:dyDescent="0.25">
      <c r="A43" s="20">
        <v>38</v>
      </c>
      <c r="B43" s="20" t="s">
        <v>115</v>
      </c>
      <c r="C43" s="21" t="s">
        <v>23</v>
      </c>
      <c r="D43" s="22" t="s">
        <v>39</v>
      </c>
      <c r="E43" s="23" t="s">
        <v>46</v>
      </c>
      <c r="F43" s="24" t="s">
        <v>41</v>
      </c>
      <c r="G43" s="17"/>
      <c r="H43" s="17">
        <v>214427.08</v>
      </c>
      <c r="I43" s="15">
        <v>46330</v>
      </c>
      <c r="J43" s="25">
        <v>0</v>
      </c>
      <c r="K43" s="17">
        <v>111875.00000000001</v>
      </c>
      <c r="L43" s="17">
        <v>102552.08333333334</v>
      </c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 ht="25.5" customHeight="1" x14ac:dyDescent="0.25">
      <c r="A44" s="20">
        <v>39</v>
      </c>
      <c r="B44" s="20" t="s">
        <v>116</v>
      </c>
      <c r="C44" s="21" t="s">
        <v>23</v>
      </c>
      <c r="D44" s="22" t="s">
        <v>39</v>
      </c>
      <c r="E44" s="23" t="s">
        <v>11</v>
      </c>
      <c r="F44" s="24" t="s">
        <v>41</v>
      </c>
      <c r="G44" s="17"/>
      <c r="H44" s="17">
        <v>232987.5</v>
      </c>
      <c r="I44" s="15">
        <v>46392</v>
      </c>
      <c r="J44" s="25">
        <v>0</v>
      </c>
      <c r="K44" s="17">
        <v>106785.9375</v>
      </c>
      <c r="L44" s="17">
        <v>116493.75</v>
      </c>
      <c r="M44" s="17">
        <v>9707.81</v>
      </c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s="94" customFormat="1" ht="25.5" customHeight="1" x14ac:dyDescent="0.25">
      <c r="A45" s="18">
        <v>40</v>
      </c>
      <c r="B45" s="18" t="s">
        <v>22</v>
      </c>
      <c r="C45" s="19" t="s">
        <v>23</v>
      </c>
      <c r="D45" s="12" t="s">
        <v>53</v>
      </c>
      <c r="E45" s="13" t="s">
        <v>20</v>
      </c>
      <c r="F45" s="93" t="s">
        <v>41</v>
      </c>
      <c r="G45" s="17">
        <v>1043798.5301652396</v>
      </c>
      <c r="H45" s="17">
        <v>782848.9</v>
      </c>
      <c r="I45" s="15">
        <v>45688</v>
      </c>
      <c r="J45" s="16">
        <v>0</v>
      </c>
      <c r="K45" s="17" t="s">
        <v>117</v>
      </c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5" ht="25.5" customHeight="1" x14ac:dyDescent="0.25">
      <c r="A46" s="18">
        <v>41</v>
      </c>
      <c r="B46" s="18" t="s">
        <v>22</v>
      </c>
      <c r="C46" s="19" t="s">
        <v>23</v>
      </c>
      <c r="D46" s="12" t="s">
        <v>53</v>
      </c>
      <c r="E46" s="13" t="s">
        <v>20</v>
      </c>
      <c r="F46" s="93" t="s">
        <v>41</v>
      </c>
      <c r="G46" s="17">
        <v>1043798.5301652396</v>
      </c>
      <c r="H46" s="17">
        <v>782848.90016523958</v>
      </c>
      <c r="I46" s="90">
        <v>46483</v>
      </c>
      <c r="J46" s="16">
        <v>0</v>
      </c>
      <c r="K46" s="17">
        <v>260949.63</v>
      </c>
      <c r="L46" s="17">
        <v>260949.63</v>
      </c>
      <c r="M46" s="17">
        <v>260949.64</v>
      </c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25" ht="25.5" customHeight="1" x14ac:dyDescent="0.25">
      <c r="A47" s="18">
        <v>42</v>
      </c>
      <c r="B47" s="10" t="s">
        <v>22</v>
      </c>
      <c r="C47" s="11" t="s">
        <v>23</v>
      </c>
      <c r="D47" s="12" t="s">
        <v>53</v>
      </c>
      <c r="E47" s="13" t="s">
        <v>20</v>
      </c>
      <c r="F47" s="93" t="s">
        <v>41</v>
      </c>
      <c r="G47" s="17">
        <v>1043798.5301652396</v>
      </c>
      <c r="H47" s="17">
        <v>782848.90016523958</v>
      </c>
      <c r="I47" s="90">
        <v>46495</v>
      </c>
      <c r="J47" s="16">
        <v>0</v>
      </c>
      <c r="K47" s="17">
        <v>260949.63</v>
      </c>
      <c r="L47" s="17">
        <v>260949.63</v>
      </c>
      <c r="M47" s="17">
        <v>260949.64</v>
      </c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1:25" ht="25.5" customHeight="1" x14ac:dyDescent="0.25">
      <c r="A48" s="18">
        <v>43</v>
      </c>
      <c r="B48" s="10" t="s">
        <v>22</v>
      </c>
      <c r="C48" s="11" t="s">
        <v>23</v>
      </c>
      <c r="D48" s="12" t="s">
        <v>53</v>
      </c>
      <c r="E48" s="13" t="s">
        <v>20</v>
      </c>
      <c r="F48" s="93" t="s">
        <v>41</v>
      </c>
      <c r="G48" s="17">
        <v>1304748.1601652396</v>
      </c>
      <c r="H48" s="17">
        <v>1043798.5301652396</v>
      </c>
      <c r="I48" s="90">
        <v>46918</v>
      </c>
      <c r="J48" s="16">
        <v>0</v>
      </c>
      <c r="K48" s="17">
        <v>260949.63</v>
      </c>
      <c r="L48" s="17">
        <v>260949.63</v>
      </c>
      <c r="M48" s="17">
        <v>260949.63</v>
      </c>
      <c r="N48" s="17">
        <v>260949.64</v>
      </c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5" ht="25.5" customHeight="1" x14ac:dyDescent="0.25">
      <c r="A49" s="18">
        <v>44</v>
      </c>
      <c r="B49" s="10" t="s">
        <v>22</v>
      </c>
      <c r="C49" s="11" t="s">
        <v>23</v>
      </c>
      <c r="D49" s="12" t="s">
        <v>53</v>
      </c>
      <c r="E49" s="13" t="s">
        <v>20</v>
      </c>
      <c r="F49" s="93" t="s">
        <v>41</v>
      </c>
      <c r="G49" s="17">
        <v>1304748.1600000001</v>
      </c>
      <c r="H49" s="17">
        <v>1043798.5300000001</v>
      </c>
      <c r="I49" s="90">
        <v>47048</v>
      </c>
      <c r="J49" s="16">
        <v>0</v>
      </c>
      <c r="K49" s="17">
        <v>260949.63</v>
      </c>
      <c r="L49" s="17">
        <v>260949.63</v>
      </c>
      <c r="M49" s="17">
        <v>260949.63</v>
      </c>
      <c r="N49" s="17">
        <v>260949.64</v>
      </c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1:25" ht="25.5" customHeight="1" x14ac:dyDescent="0.25">
      <c r="A50" s="18">
        <v>45</v>
      </c>
      <c r="B50" s="18" t="s">
        <v>22</v>
      </c>
      <c r="C50" s="19" t="s">
        <v>23</v>
      </c>
      <c r="D50" s="12" t="s">
        <v>53</v>
      </c>
      <c r="E50" s="13" t="s">
        <v>20</v>
      </c>
      <c r="F50" s="93" t="s">
        <v>41</v>
      </c>
      <c r="G50" s="17">
        <v>1565697.79</v>
      </c>
      <c r="H50" s="17">
        <v>1304748.1600000001</v>
      </c>
      <c r="I50" s="90">
        <v>47482</v>
      </c>
      <c r="J50" s="16">
        <v>0</v>
      </c>
      <c r="K50" s="17">
        <v>260949.63</v>
      </c>
      <c r="L50" s="17">
        <v>260949.63</v>
      </c>
      <c r="M50" s="17">
        <v>260949.63</v>
      </c>
      <c r="N50" s="17">
        <v>260949.63</v>
      </c>
      <c r="O50" s="17">
        <v>260949.64</v>
      </c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 ht="25.5" customHeight="1" x14ac:dyDescent="0.25">
      <c r="A51" s="18">
        <v>46</v>
      </c>
      <c r="B51" s="10" t="s">
        <v>22</v>
      </c>
      <c r="C51" s="11" t="s">
        <v>23</v>
      </c>
      <c r="D51" s="26" t="s">
        <v>39</v>
      </c>
      <c r="E51" s="27" t="s">
        <v>54</v>
      </c>
      <c r="F51" s="4" t="s">
        <v>41</v>
      </c>
      <c r="G51" s="17">
        <v>1027523.39</v>
      </c>
      <c r="H51" s="17">
        <v>513761.6961974916</v>
      </c>
      <c r="I51" s="15">
        <v>45785</v>
      </c>
      <c r="J51" s="25">
        <v>0</v>
      </c>
      <c r="K51" s="17">
        <v>513761.69619749149</v>
      </c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1:25" x14ac:dyDescent="0.25">
      <c r="G52" s="28"/>
      <c r="H52" s="28"/>
      <c r="I52" s="28"/>
      <c r="J52" s="28"/>
      <c r="K52" s="28"/>
      <c r="L52" s="28"/>
      <c r="M52" s="28"/>
      <c r="N52" s="28"/>
    </row>
    <row r="53" spans="1:25" x14ac:dyDescent="0.25">
      <c r="I53" s="29"/>
      <c r="J53" s="29"/>
    </row>
    <row r="54" spans="1:25" x14ac:dyDescent="0.25">
      <c r="I54" s="30"/>
      <c r="J54" s="30"/>
    </row>
    <row r="55" spans="1:25" x14ac:dyDescent="0.25">
      <c r="G55" s="30"/>
      <c r="H55" s="30"/>
      <c r="I55" s="31"/>
      <c r="J55" s="31"/>
    </row>
    <row r="56" spans="1:25" x14ac:dyDescent="0.25">
      <c r="J56" s="5"/>
    </row>
    <row r="57" spans="1:25" x14ac:dyDescent="0.25">
      <c r="J57" s="5"/>
    </row>
    <row r="58" spans="1:25" x14ac:dyDescent="0.25">
      <c r="J58" s="5"/>
    </row>
    <row r="59" spans="1:25" x14ac:dyDescent="0.25">
      <c r="J59" s="5"/>
    </row>
    <row r="60" spans="1:25" x14ac:dyDescent="0.25">
      <c r="J60" s="5"/>
    </row>
    <row r="61" spans="1:25" x14ac:dyDescent="0.25">
      <c r="J61" s="5"/>
    </row>
    <row r="62" spans="1:25" x14ac:dyDescent="0.25">
      <c r="J62" s="5"/>
    </row>
    <row r="63" spans="1:25" x14ac:dyDescent="0.25">
      <c r="I63" s="30"/>
      <c r="J63" s="30"/>
    </row>
    <row r="64" spans="1:25" x14ac:dyDescent="0.25">
      <c r="J64" s="5"/>
    </row>
    <row r="65" spans="10:10" x14ac:dyDescent="0.25">
      <c r="J65" s="5"/>
    </row>
    <row r="66" spans="10:10" x14ac:dyDescent="0.25">
      <c r="J66" s="5"/>
    </row>
    <row r="67" spans="10:10" x14ac:dyDescent="0.25">
      <c r="J67" s="5"/>
    </row>
    <row r="68" spans="10:10" x14ac:dyDescent="0.25">
      <c r="J68" s="5"/>
    </row>
    <row r="69" spans="10:10" x14ac:dyDescent="0.25">
      <c r="J69" s="5"/>
    </row>
    <row r="70" spans="10:10" x14ac:dyDescent="0.25">
      <c r="J70" s="5"/>
    </row>
    <row r="71" spans="10:10" x14ac:dyDescent="0.25">
      <c r="J71" s="5"/>
    </row>
    <row r="72" spans="10:10" x14ac:dyDescent="0.25">
      <c r="J72" s="5"/>
    </row>
    <row r="73" spans="10:10" x14ac:dyDescent="0.25">
      <c r="J73" s="5"/>
    </row>
    <row r="74" spans="10:10" x14ac:dyDescent="0.25">
      <c r="J74" s="5"/>
    </row>
    <row r="75" spans="10:10" x14ac:dyDescent="0.25">
      <c r="J75" s="5"/>
    </row>
    <row r="76" spans="10:10" x14ac:dyDescent="0.25">
      <c r="J76" s="5"/>
    </row>
    <row r="77" spans="10:10" x14ac:dyDescent="0.25">
      <c r="J77" s="5"/>
    </row>
    <row r="78" spans="10:10" x14ac:dyDescent="0.25">
      <c r="J78" s="5"/>
    </row>
    <row r="79" spans="10:10" x14ac:dyDescent="0.25">
      <c r="J79" s="5"/>
    </row>
    <row r="80" spans="10:10" x14ac:dyDescent="0.25">
      <c r="J80" s="5"/>
    </row>
    <row r="81" spans="10:10" x14ac:dyDescent="0.25">
      <c r="J81" s="5"/>
    </row>
    <row r="82" spans="10:10" x14ac:dyDescent="0.25">
      <c r="J82" s="5"/>
    </row>
    <row r="83" spans="10:10" x14ac:dyDescent="0.25">
      <c r="J83" s="5"/>
    </row>
    <row r="84" spans="10:10" x14ac:dyDescent="0.25">
      <c r="J84" s="5"/>
    </row>
    <row r="85" spans="10:10" x14ac:dyDescent="0.25">
      <c r="J85" s="5"/>
    </row>
    <row r="86" spans="10:10" x14ac:dyDescent="0.25">
      <c r="J86" s="5"/>
    </row>
    <row r="87" spans="10:10" x14ac:dyDescent="0.25">
      <c r="J87" s="5"/>
    </row>
    <row r="88" spans="10:10" x14ac:dyDescent="0.25">
      <c r="J88" s="5"/>
    </row>
    <row r="89" spans="10:10" x14ac:dyDescent="0.25">
      <c r="J89" s="5"/>
    </row>
    <row r="90" spans="10:10" x14ac:dyDescent="0.25">
      <c r="J90" s="5"/>
    </row>
    <row r="91" spans="10:10" x14ac:dyDescent="0.25">
      <c r="J91" s="5"/>
    </row>
    <row r="92" spans="10:10" x14ac:dyDescent="0.25">
      <c r="J92" s="5"/>
    </row>
  </sheetData>
  <mergeCells count="13">
    <mergeCell ref="A5:D5"/>
    <mergeCell ref="J2:J3"/>
    <mergeCell ref="K2:Y2"/>
    <mergeCell ref="A1:Y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"/>
  <sheetViews>
    <sheetView zoomScale="90" zoomScaleNormal="90" workbookViewId="0">
      <selection activeCell="A4" sqref="A4:L4"/>
    </sheetView>
  </sheetViews>
  <sheetFormatPr defaultColWidth="8.85546875" defaultRowHeight="15.75" x14ac:dyDescent="0.25"/>
  <cols>
    <col min="1" max="1" width="47.42578125" style="39" customWidth="1"/>
    <col min="2" max="2" width="12.5703125" style="39" customWidth="1"/>
    <col min="3" max="3" width="15.7109375" style="39" customWidth="1"/>
    <col min="4" max="6" width="14.7109375" style="39" customWidth="1"/>
    <col min="7" max="7" width="14.42578125" style="39" customWidth="1"/>
    <col min="8" max="9" width="14.7109375" style="39" customWidth="1"/>
    <col min="10" max="11" width="15.7109375" style="39" customWidth="1"/>
    <col min="12" max="12" width="14.7109375" style="39" customWidth="1"/>
    <col min="13" max="16384" width="8.85546875" style="39"/>
  </cols>
  <sheetData>
    <row r="1" spans="1:13" x14ac:dyDescent="0.25">
      <c r="A1" s="35" t="s">
        <v>56</v>
      </c>
      <c r="B1" s="36"/>
      <c r="C1" s="37"/>
      <c r="D1" s="37"/>
      <c r="E1" s="37"/>
      <c r="F1" s="37"/>
      <c r="G1" s="37"/>
      <c r="H1" s="36"/>
      <c r="I1" s="38"/>
      <c r="J1" s="38"/>
      <c r="K1" s="38"/>
      <c r="L1" s="38"/>
    </row>
    <row r="2" spans="1:13" x14ac:dyDescent="0.25">
      <c r="A2" s="35" t="s">
        <v>57</v>
      </c>
      <c r="B2" s="36"/>
      <c r="C2" s="37"/>
      <c r="D2" s="37"/>
      <c r="E2" s="37"/>
      <c r="F2" s="37"/>
      <c r="G2" s="37"/>
      <c r="H2" s="36"/>
      <c r="I2" s="38"/>
      <c r="J2" s="38"/>
      <c r="K2" s="38"/>
      <c r="L2" s="38"/>
    </row>
    <row r="3" spans="1:13" x14ac:dyDescent="0.25">
      <c r="A3" s="63"/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3" s="40" customFormat="1" x14ac:dyDescent="0.25">
      <c r="A4" s="104" t="s">
        <v>76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3" x14ac:dyDescent="0.25">
      <c r="A5" s="36"/>
      <c r="B5" s="36"/>
      <c r="C5" s="41"/>
      <c r="D5" s="41"/>
      <c r="E5" s="41"/>
      <c r="F5" s="41"/>
      <c r="G5" s="42"/>
      <c r="H5" s="43"/>
      <c r="I5" s="44"/>
      <c r="J5" s="38"/>
      <c r="K5" s="38"/>
      <c r="L5" s="44"/>
    </row>
    <row r="6" spans="1:13" s="45" customFormat="1" ht="15.75" customHeight="1" x14ac:dyDescent="0.25">
      <c r="A6" s="105" t="s">
        <v>58</v>
      </c>
      <c r="B6" s="105" t="s">
        <v>59</v>
      </c>
      <c r="C6" s="106" t="s">
        <v>60</v>
      </c>
      <c r="D6" s="107" t="s">
        <v>77</v>
      </c>
      <c r="E6" s="108"/>
      <c r="F6" s="109"/>
      <c r="G6" s="110" t="s">
        <v>61</v>
      </c>
      <c r="H6" s="110"/>
      <c r="I6" s="110"/>
      <c r="J6" s="103" t="s">
        <v>78</v>
      </c>
      <c r="K6" s="103"/>
      <c r="L6" s="103"/>
    </row>
    <row r="7" spans="1:13" s="45" customFormat="1" ht="55.5" customHeight="1" x14ac:dyDescent="0.25">
      <c r="A7" s="105"/>
      <c r="B7" s="105"/>
      <c r="C7" s="106"/>
      <c r="D7" s="46" t="s">
        <v>79</v>
      </c>
      <c r="E7" s="46" t="s">
        <v>80</v>
      </c>
      <c r="F7" s="60" t="s">
        <v>81</v>
      </c>
      <c r="G7" s="60" t="s">
        <v>82</v>
      </c>
      <c r="H7" s="60" t="s">
        <v>83</v>
      </c>
      <c r="I7" s="60" t="s">
        <v>81</v>
      </c>
      <c r="J7" s="47" t="s">
        <v>84</v>
      </c>
      <c r="K7" s="47" t="s">
        <v>85</v>
      </c>
      <c r="L7" s="60" t="s">
        <v>81</v>
      </c>
    </row>
    <row r="8" spans="1:13" ht="29.25" x14ac:dyDescent="0.25">
      <c r="A8" s="48" t="s">
        <v>62</v>
      </c>
      <c r="B8" s="50">
        <v>9592.89</v>
      </c>
      <c r="C8" s="49">
        <v>34049979.82</v>
      </c>
      <c r="D8" s="49">
        <f>18535561.84+189899.38</f>
        <v>18725461.219999999</v>
      </c>
      <c r="E8" s="49">
        <v>18535561.84</v>
      </c>
      <c r="F8" s="49">
        <v>189899.38</v>
      </c>
      <c r="G8" s="49">
        <v>1495318.07</v>
      </c>
      <c r="H8" s="49">
        <v>1495318.07</v>
      </c>
      <c r="I8" s="49">
        <v>0</v>
      </c>
      <c r="J8" s="50">
        <f>+D8+G8</f>
        <v>20220779.289999999</v>
      </c>
      <c r="K8" s="50">
        <f>+E8+H8</f>
        <v>20030879.91</v>
      </c>
      <c r="L8" s="49">
        <f>+F8+I8</f>
        <v>189899.38</v>
      </c>
    </row>
    <row r="9" spans="1:13" ht="30" customHeight="1" x14ac:dyDescent="0.25">
      <c r="A9" s="48" t="s">
        <v>63</v>
      </c>
      <c r="B9" s="50">
        <v>10053.74</v>
      </c>
      <c r="C9" s="49">
        <v>27127960.260000002</v>
      </c>
      <c r="D9" s="49">
        <v>0</v>
      </c>
      <c r="E9" s="49">
        <v>0</v>
      </c>
      <c r="F9" s="49">
        <v>0</v>
      </c>
      <c r="G9" s="49">
        <f>4816342.21+4758.68</f>
        <v>4821100.8899999997</v>
      </c>
      <c r="H9" s="49">
        <v>4816342.21</v>
      </c>
      <c r="I9" s="49">
        <v>4758.68</v>
      </c>
      <c r="J9" s="50">
        <f t="shared" ref="J9:L11" si="0">+D9+G9</f>
        <v>4821100.8899999997</v>
      </c>
      <c r="K9" s="50">
        <f t="shared" si="0"/>
        <v>4816342.21</v>
      </c>
      <c r="L9" s="49">
        <f t="shared" si="0"/>
        <v>4758.68</v>
      </c>
    </row>
    <row r="10" spans="1:13" ht="45" x14ac:dyDescent="0.25">
      <c r="A10" s="48" t="s">
        <v>64</v>
      </c>
      <c r="B10" s="50">
        <v>33517</v>
      </c>
      <c r="C10" s="49">
        <v>105073500.86</v>
      </c>
      <c r="D10" s="49">
        <f>6760055.22+580366.54</f>
        <v>7340421.7599999998</v>
      </c>
      <c r="E10" s="49">
        <v>6760055.2199999997</v>
      </c>
      <c r="F10" s="49">
        <v>580366.54</v>
      </c>
      <c r="G10" s="49">
        <v>19578176.73</v>
      </c>
      <c r="H10" s="49">
        <v>19578176.73</v>
      </c>
      <c r="I10" s="49">
        <v>0</v>
      </c>
      <c r="J10" s="50">
        <f t="shared" si="0"/>
        <v>26918598.490000002</v>
      </c>
      <c r="K10" s="50">
        <f t="shared" si="0"/>
        <v>26338231.949999999</v>
      </c>
      <c r="L10" s="49">
        <f t="shared" si="0"/>
        <v>580366.54</v>
      </c>
    </row>
    <row r="11" spans="1:13" ht="44.25" x14ac:dyDescent="0.25">
      <c r="A11" s="48" t="s">
        <v>65</v>
      </c>
      <c r="B11" s="50">
        <v>3041.63</v>
      </c>
      <c r="C11" s="49">
        <v>10564114.24</v>
      </c>
      <c r="D11" s="49">
        <v>6919451.0700000003</v>
      </c>
      <c r="E11" s="49">
        <v>6919451.0700000003</v>
      </c>
      <c r="F11" s="49">
        <v>0</v>
      </c>
      <c r="G11" s="49">
        <v>88934.13</v>
      </c>
      <c r="H11" s="49">
        <v>88934.13</v>
      </c>
      <c r="I11" s="49">
        <v>0</v>
      </c>
      <c r="J11" s="50">
        <f t="shared" si="0"/>
        <v>7008385.2000000002</v>
      </c>
      <c r="K11" s="50">
        <f t="shared" si="0"/>
        <v>7008385.2000000002</v>
      </c>
      <c r="L11" s="49">
        <f t="shared" si="0"/>
        <v>0</v>
      </c>
    </row>
    <row r="12" spans="1:13" s="53" customFormat="1" ht="30" customHeight="1" x14ac:dyDescent="0.25">
      <c r="A12" s="51" t="s">
        <v>66</v>
      </c>
      <c r="B12" s="52"/>
      <c r="C12" s="61">
        <f t="shared" ref="C12:K12" si="1">SUM(C8:C11)</f>
        <v>176815555.18000001</v>
      </c>
      <c r="D12" s="61">
        <f t="shared" si="1"/>
        <v>32985334.049999997</v>
      </c>
      <c r="E12" s="61">
        <f t="shared" si="1"/>
        <v>32215068.129999999</v>
      </c>
      <c r="F12" s="61">
        <f>SUM(F8:F11)</f>
        <v>770265.92</v>
      </c>
      <c r="G12" s="61">
        <f t="shared" si="1"/>
        <v>25983529.82</v>
      </c>
      <c r="H12" s="61">
        <f t="shared" si="1"/>
        <v>25978771.140000001</v>
      </c>
      <c r="I12" s="61">
        <f t="shared" si="1"/>
        <v>4758.68</v>
      </c>
      <c r="J12" s="61">
        <f t="shared" si="1"/>
        <v>58968863.870000005</v>
      </c>
      <c r="K12" s="61">
        <f t="shared" si="1"/>
        <v>58193839.270000003</v>
      </c>
      <c r="L12" s="61">
        <f t="shared" ref="L12" si="2">SUM(L8:L11)</f>
        <v>775024.60000000009</v>
      </c>
      <c r="M12" s="39"/>
    </row>
    <row r="13" spans="1:13" ht="18" customHeight="1" x14ac:dyDescent="0.25"/>
    <row r="16" spans="1:13" ht="65.25" customHeight="1" x14ac:dyDescent="0.25"/>
    <row r="18" ht="30" customHeight="1" x14ac:dyDescent="0.25"/>
    <row r="19" ht="30" customHeight="1" x14ac:dyDescent="0.25"/>
    <row r="20" ht="18" customHeight="1" x14ac:dyDescent="0.25"/>
  </sheetData>
  <mergeCells count="7">
    <mergeCell ref="J6:L6"/>
    <mergeCell ref="A4:L4"/>
    <mergeCell ref="A6:A7"/>
    <mergeCell ref="B6:B7"/>
    <mergeCell ref="C6:C7"/>
    <mergeCell ref="D6:F6"/>
    <mergeCell ref="G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8"/>
  <sheetViews>
    <sheetView zoomScale="90" zoomScaleNormal="90" workbookViewId="0">
      <selection sqref="A1:C1"/>
    </sheetView>
  </sheetViews>
  <sheetFormatPr defaultRowHeight="15" x14ac:dyDescent="0.25"/>
  <cols>
    <col min="2" max="2" width="51.42578125" customWidth="1"/>
    <col min="3" max="3" width="28.5703125" customWidth="1"/>
  </cols>
  <sheetData>
    <row r="1" spans="1:4" ht="49.5" customHeight="1" x14ac:dyDescent="0.25">
      <c r="A1" s="113" t="s">
        <v>67</v>
      </c>
      <c r="B1" s="113"/>
      <c r="C1" s="113"/>
    </row>
    <row r="2" spans="1:4" ht="15.75" thickBot="1" x14ac:dyDescent="0.3">
      <c r="A2" s="55"/>
    </row>
    <row r="3" spans="1:4" ht="41.25" customHeight="1" x14ac:dyDescent="0.25">
      <c r="A3" s="111" t="s">
        <v>3</v>
      </c>
      <c r="B3" s="111" t="s">
        <v>68</v>
      </c>
      <c r="C3" s="111" t="s">
        <v>75</v>
      </c>
      <c r="D3" s="56"/>
    </row>
    <row r="4" spans="1:4" ht="15.75" thickBot="1" x14ac:dyDescent="0.3">
      <c r="A4" s="112"/>
      <c r="B4" s="112"/>
      <c r="C4" s="112"/>
      <c r="D4" s="56"/>
    </row>
    <row r="5" spans="1:4" ht="36" customHeight="1" thickTop="1" thickBot="1" x14ac:dyDescent="0.3">
      <c r="A5" s="57" t="s">
        <v>69</v>
      </c>
      <c r="B5" s="58" t="s">
        <v>70</v>
      </c>
      <c r="C5" s="59">
        <v>115037364.73</v>
      </c>
      <c r="D5" s="56"/>
    </row>
    <row r="6" spans="1:4" ht="36" customHeight="1" thickBot="1" x14ac:dyDescent="0.3">
      <c r="A6" s="57" t="s">
        <v>71</v>
      </c>
      <c r="B6" s="58" t="s">
        <v>72</v>
      </c>
      <c r="C6" s="59">
        <v>115317131.8</v>
      </c>
      <c r="D6" s="56"/>
    </row>
    <row r="7" spans="1:4" ht="36" customHeight="1" thickBot="1" x14ac:dyDescent="0.3">
      <c r="A7" s="57" t="s">
        <v>73</v>
      </c>
      <c r="B7" s="58" t="s">
        <v>74</v>
      </c>
      <c r="C7" s="59">
        <v>71162101.760000005</v>
      </c>
      <c r="D7" s="56"/>
    </row>
    <row r="8" spans="1:4" x14ac:dyDescent="0.25">
      <c r="A8" s="54"/>
    </row>
  </sheetData>
  <mergeCells count="4">
    <mergeCell ref="A3:A4"/>
    <mergeCell ref="B3:B4"/>
    <mergeCell ref="C3:C4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Pregled zaduživanja 2024.</vt:lpstr>
      <vt:lpstr>Pregled obveza po dugoročnim kr</vt:lpstr>
      <vt:lpstr>Izvještaj o korištenju EU sreds</vt:lpstr>
      <vt:lpstr>potraživanja_obveze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Bakiš</dc:creator>
  <cp:lastModifiedBy>BAŠIĆ MLADENKA</cp:lastModifiedBy>
  <cp:lastPrinted>2024-02-19T06:32:29Z</cp:lastPrinted>
  <dcterms:created xsi:type="dcterms:W3CDTF">2022-03-22T13:15:00Z</dcterms:created>
  <dcterms:modified xsi:type="dcterms:W3CDTF">2025-04-01T09:32:15Z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Knjiga3</vt:lpwstr>
  </property>
</Properties>
</file>