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tomic1\Desktop\"/>
    </mc:Choice>
  </mc:AlternateContent>
  <bookViews>
    <workbookView xWindow="0" yWindow="0" windowWidth="23040" windowHeight="9015"/>
  </bookViews>
  <sheets>
    <sheet name="REBALANS II" sheetId="41" r:id="rId1"/>
    <sheet name="Sheet1" sheetId="4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41" l="1"/>
  <c r="F41" i="41"/>
  <c r="F42" i="41"/>
  <c r="C6" i="41"/>
  <c r="C72" i="41"/>
  <c r="C71" i="41" s="1"/>
  <c r="C70" i="41" s="1"/>
  <c r="D205" i="41" l="1"/>
  <c r="D204" i="41" s="1"/>
  <c r="E205" i="41"/>
  <c r="E204" i="41" s="1"/>
  <c r="C205" i="41"/>
  <c r="C204" i="41" s="1"/>
  <c r="C203" i="41" s="1"/>
  <c r="F206" i="41"/>
  <c r="C69" i="41" l="1"/>
  <c r="C68" i="41" s="1"/>
  <c r="C5" i="41" s="1"/>
  <c r="F204" i="41"/>
  <c r="F205" i="41"/>
  <c r="E253" i="41"/>
  <c r="E252" i="41" s="1"/>
  <c r="F254" i="41"/>
  <c r="F251" i="41"/>
  <c r="E250" i="41"/>
  <c r="E249" i="41" s="1"/>
  <c r="D250" i="41"/>
  <c r="F246" i="41"/>
  <c r="E245" i="41"/>
  <c r="E244" i="41" s="1"/>
  <c r="E243" i="41" s="1"/>
  <c r="E242" i="41" s="1"/>
  <c r="D245" i="41"/>
  <c r="F241" i="41"/>
  <c r="E240" i="41"/>
  <c r="E239" i="41" s="1"/>
  <c r="E238" i="41" s="1"/>
  <c r="D240" i="41"/>
  <c r="F237" i="41"/>
  <c r="E236" i="41"/>
  <c r="E235" i="41" s="1"/>
  <c r="D236" i="41"/>
  <c r="F234" i="41"/>
  <c r="F233" i="41"/>
  <c r="F232" i="41"/>
  <c r="F231" i="41"/>
  <c r="F230" i="41"/>
  <c r="F229" i="41"/>
  <c r="E228" i="41"/>
  <c r="E227" i="41" s="1"/>
  <c r="D228" i="41"/>
  <c r="F226" i="41"/>
  <c r="E225" i="41"/>
  <c r="E224" i="41" s="1"/>
  <c r="D225" i="41"/>
  <c r="F223" i="41"/>
  <c r="E222" i="41"/>
  <c r="D222" i="41"/>
  <c r="F221" i="41"/>
  <c r="E220" i="41"/>
  <c r="D220" i="41"/>
  <c r="F219" i="41"/>
  <c r="F218" i="41"/>
  <c r="E217" i="41"/>
  <c r="D217" i="41"/>
  <c r="F214" i="41"/>
  <c r="E213" i="41"/>
  <c r="E212" i="41" s="1"/>
  <c r="D213" i="41"/>
  <c r="D212" i="41" s="1"/>
  <c r="F211" i="41"/>
  <c r="E210" i="41"/>
  <c r="D210" i="41"/>
  <c r="F209" i="41"/>
  <c r="E208" i="41"/>
  <c r="D208" i="41"/>
  <c r="F202" i="41"/>
  <c r="E201" i="41"/>
  <c r="E200" i="41" s="1"/>
  <c r="D201" i="41"/>
  <c r="F199" i="41"/>
  <c r="E198" i="41"/>
  <c r="E197" i="41" s="1"/>
  <c r="D198" i="41"/>
  <c r="D197" i="41" s="1"/>
  <c r="F196" i="41"/>
  <c r="F195" i="41"/>
  <c r="E194" i="41"/>
  <c r="E193" i="41" s="1"/>
  <c r="D194" i="41"/>
  <c r="D193" i="41" s="1"/>
  <c r="F192" i="41"/>
  <c r="F191" i="41"/>
  <c r="F190" i="41"/>
  <c r="F189" i="41"/>
  <c r="E188" i="41"/>
  <c r="D188" i="41"/>
  <c r="F187" i="41"/>
  <c r="F186" i="41"/>
  <c r="F185" i="41"/>
  <c r="F184" i="41"/>
  <c r="F183" i="41"/>
  <c r="F182" i="41"/>
  <c r="F181" i="41"/>
  <c r="F180" i="41"/>
  <c r="E179" i="41"/>
  <c r="D179" i="41"/>
  <c r="F178" i="41"/>
  <c r="F177" i="41"/>
  <c r="F176" i="41"/>
  <c r="F175" i="41"/>
  <c r="F174" i="41"/>
  <c r="F173" i="41"/>
  <c r="E172" i="41"/>
  <c r="D172" i="41"/>
  <c r="F171" i="41"/>
  <c r="F170" i="41"/>
  <c r="F169" i="41"/>
  <c r="E168" i="41"/>
  <c r="D168" i="41"/>
  <c r="F166" i="41"/>
  <c r="F165" i="41"/>
  <c r="F164" i="41"/>
  <c r="E163" i="41"/>
  <c r="D163" i="41"/>
  <c r="F162" i="41"/>
  <c r="E161" i="41"/>
  <c r="D161" i="41"/>
  <c r="F160" i="41"/>
  <c r="F159" i="41"/>
  <c r="F158" i="41"/>
  <c r="E157" i="41"/>
  <c r="D157" i="41"/>
  <c r="F154" i="41"/>
  <c r="E153" i="41"/>
  <c r="E152" i="41" s="1"/>
  <c r="D153" i="41"/>
  <c r="F151" i="41"/>
  <c r="E150" i="41"/>
  <c r="D150" i="41"/>
  <c r="F149" i="41"/>
  <c r="E148" i="41"/>
  <c r="D148" i="41"/>
  <c r="F146" i="41"/>
  <c r="E145" i="41"/>
  <c r="D145" i="41"/>
  <c r="F144" i="41"/>
  <c r="E143" i="41"/>
  <c r="D143" i="41"/>
  <c r="F142" i="41"/>
  <c r="E141" i="41"/>
  <c r="D141" i="41"/>
  <c r="F140" i="41"/>
  <c r="F139" i="41"/>
  <c r="F138" i="41"/>
  <c r="F137" i="41"/>
  <c r="F136" i="41"/>
  <c r="F135" i="41"/>
  <c r="E134" i="41"/>
  <c r="D134" i="41"/>
  <c r="F133" i="41"/>
  <c r="F132" i="41"/>
  <c r="E131" i="41"/>
  <c r="D131" i="41"/>
  <c r="F129" i="41"/>
  <c r="E128" i="41"/>
  <c r="D128" i="41"/>
  <c r="D127" i="41" s="1"/>
  <c r="F126" i="41"/>
  <c r="F125" i="41"/>
  <c r="E124" i="41"/>
  <c r="E123" i="41" s="1"/>
  <c r="D124" i="41"/>
  <c r="D123" i="41" s="1"/>
  <c r="F122" i="41"/>
  <c r="E121" i="41"/>
  <c r="E120" i="41" s="1"/>
  <c r="D121" i="41"/>
  <c r="F119" i="41"/>
  <c r="F118" i="41"/>
  <c r="F117" i="41"/>
  <c r="F116" i="41"/>
  <c r="E115" i="41"/>
  <c r="D115" i="41"/>
  <c r="F114" i="41"/>
  <c r="E113" i="41"/>
  <c r="D113" i="41"/>
  <c r="F111" i="41"/>
  <c r="F110" i="41"/>
  <c r="F109" i="41"/>
  <c r="F108" i="41"/>
  <c r="F107" i="41"/>
  <c r="F106" i="41"/>
  <c r="E105" i="41"/>
  <c r="D105" i="41"/>
  <c r="F104" i="41"/>
  <c r="E103" i="41"/>
  <c r="D103" i="41"/>
  <c r="F102" i="41"/>
  <c r="F101" i="41"/>
  <c r="F100" i="41"/>
  <c r="F99" i="41"/>
  <c r="F98" i="41"/>
  <c r="F97" i="41"/>
  <c r="F96" i="41"/>
  <c r="F95" i="41"/>
  <c r="E94" i="41"/>
  <c r="D94" i="41"/>
  <c r="F93" i="41"/>
  <c r="F92" i="41"/>
  <c r="F91" i="41"/>
  <c r="F90" i="41"/>
  <c r="F89" i="41"/>
  <c r="F88" i="41"/>
  <c r="E87" i="41"/>
  <c r="D87" i="41"/>
  <c r="F86" i="41"/>
  <c r="F85" i="41"/>
  <c r="F84" i="41"/>
  <c r="E83" i="41"/>
  <c r="D83" i="41"/>
  <c r="F81" i="41"/>
  <c r="E80" i="41"/>
  <c r="D80" i="41"/>
  <c r="F79" i="41"/>
  <c r="E78" i="41"/>
  <c r="D78" i="41"/>
  <c r="F77" i="41"/>
  <c r="E76" i="41"/>
  <c r="D76" i="41"/>
  <c r="F73" i="41"/>
  <c r="E72" i="41"/>
  <c r="E71" i="41" s="1"/>
  <c r="E70" i="41" s="1"/>
  <c r="D72" i="41"/>
  <c r="D71" i="41" s="1"/>
  <c r="D70" i="41" s="1"/>
  <c r="F67" i="41"/>
  <c r="E66" i="41"/>
  <c r="E65" i="41" s="1"/>
  <c r="D66" i="41"/>
  <c r="F64" i="41"/>
  <c r="F63" i="41"/>
  <c r="E62" i="41"/>
  <c r="E61" i="41" s="1"/>
  <c r="D62" i="41"/>
  <c r="F59" i="41"/>
  <c r="E58" i="41"/>
  <c r="E57" i="41" s="1"/>
  <c r="D58" i="41"/>
  <c r="F56" i="41"/>
  <c r="E55" i="41"/>
  <c r="D55" i="41"/>
  <c r="D54" i="41" s="1"/>
  <c r="F51" i="41"/>
  <c r="E50" i="41"/>
  <c r="E49" i="41" s="1"/>
  <c r="D50" i="41"/>
  <c r="F50" i="41" s="1"/>
  <c r="F48" i="41"/>
  <c r="E47" i="41"/>
  <c r="E46" i="41" s="1"/>
  <c r="E45" i="41" s="1"/>
  <c r="D47" i="41"/>
  <c r="F44" i="41"/>
  <c r="E43" i="41"/>
  <c r="D43" i="41"/>
  <c r="E39" i="41"/>
  <c r="D39" i="41"/>
  <c r="F36" i="41"/>
  <c r="E35" i="41"/>
  <c r="D35" i="41"/>
  <c r="F34" i="41"/>
  <c r="E33" i="41"/>
  <c r="D33" i="41"/>
  <c r="F31" i="41"/>
  <c r="E30" i="41"/>
  <c r="D30" i="41"/>
  <c r="F29" i="41"/>
  <c r="F28" i="41"/>
  <c r="F27" i="41"/>
  <c r="F26" i="41"/>
  <c r="F25" i="41"/>
  <c r="F24" i="41"/>
  <c r="E23" i="41"/>
  <c r="D23" i="41"/>
  <c r="F22" i="41"/>
  <c r="E21" i="41"/>
  <c r="D21" i="41"/>
  <c r="F18" i="41"/>
  <c r="E17" i="41"/>
  <c r="E16" i="41" s="1"/>
  <c r="D17" i="41"/>
  <c r="F15" i="41"/>
  <c r="E14" i="41"/>
  <c r="D14" i="41"/>
  <c r="F13" i="41"/>
  <c r="E12" i="41"/>
  <c r="D12" i="41"/>
  <c r="F11" i="41"/>
  <c r="E10" i="41"/>
  <c r="D10" i="41"/>
  <c r="F94" i="41" l="1"/>
  <c r="F35" i="41"/>
  <c r="E38" i="41"/>
  <c r="E37" i="41" s="1"/>
  <c r="F80" i="41"/>
  <c r="F188" i="41"/>
  <c r="E147" i="41"/>
  <c r="F208" i="41"/>
  <c r="D49" i="41"/>
  <c r="F49" i="41" s="1"/>
  <c r="E156" i="41"/>
  <c r="F124" i="41"/>
  <c r="D167" i="41"/>
  <c r="E60" i="41"/>
  <c r="F128" i="41"/>
  <c r="F212" i="41"/>
  <c r="F83" i="41"/>
  <c r="F194" i="41"/>
  <c r="F198" i="41"/>
  <c r="F14" i="41"/>
  <c r="F23" i="41"/>
  <c r="F30" i="41"/>
  <c r="F66" i="41"/>
  <c r="F105" i="41"/>
  <c r="F163" i="41"/>
  <c r="E216" i="41"/>
  <c r="E215" i="41" s="1"/>
  <c r="F228" i="41"/>
  <c r="F10" i="41"/>
  <c r="F47" i="41"/>
  <c r="F168" i="41"/>
  <c r="E167" i="41"/>
  <c r="F201" i="41"/>
  <c r="F134" i="41"/>
  <c r="F148" i="41"/>
  <c r="D147" i="41"/>
  <c r="F55" i="41"/>
  <c r="E54" i="41"/>
  <c r="E53" i="41" s="1"/>
  <c r="F76" i="41"/>
  <c r="D75" i="41"/>
  <c r="F217" i="41"/>
  <c r="D216" i="41"/>
  <c r="F225" i="41"/>
  <c r="D224" i="41"/>
  <c r="F224" i="41" s="1"/>
  <c r="F245" i="41"/>
  <c r="D244" i="41"/>
  <c r="F244" i="41" s="1"/>
  <c r="E9" i="41"/>
  <c r="F12" i="41"/>
  <c r="D9" i="41"/>
  <c r="E75" i="41"/>
  <c r="F78" i="41"/>
  <c r="F150" i="41"/>
  <c r="F172" i="41"/>
  <c r="F21" i="41"/>
  <c r="D46" i="41"/>
  <c r="F161" i="41"/>
  <c r="F213" i="41"/>
  <c r="F220" i="41"/>
  <c r="F236" i="41"/>
  <c r="F240" i="41"/>
  <c r="E248" i="41"/>
  <c r="F197" i="41"/>
  <c r="F33" i="41"/>
  <c r="F43" i="41"/>
  <c r="F58" i="41"/>
  <c r="F103" i="41"/>
  <c r="E127" i="41"/>
  <c r="F127" i="41" s="1"/>
  <c r="F153" i="41"/>
  <c r="E20" i="41"/>
  <c r="E32" i="41"/>
  <c r="F70" i="41"/>
  <c r="F72" i="41"/>
  <c r="E82" i="41"/>
  <c r="F87" i="41"/>
  <c r="F113" i="41"/>
  <c r="F123" i="41"/>
  <c r="F131" i="41"/>
  <c r="F143" i="41"/>
  <c r="F157" i="41"/>
  <c r="F179" i="41"/>
  <c r="F210" i="41"/>
  <c r="E112" i="41"/>
  <c r="E130" i="41"/>
  <c r="F17" i="41"/>
  <c r="F39" i="41"/>
  <c r="F62" i="41"/>
  <c r="F71" i="41"/>
  <c r="F115" i="41"/>
  <c r="F121" i="41"/>
  <c r="F141" i="41"/>
  <c r="F145" i="41"/>
  <c r="F193" i="41"/>
  <c r="E207" i="41"/>
  <c r="E203" i="41" s="1"/>
  <c r="F222" i="41"/>
  <c r="F250" i="41"/>
  <c r="D16" i="41"/>
  <c r="F16" i="41" s="1"/>
  <c r="D20" i="41"/>
  <c r="D32" i="41"/>
  <c r="D38" i="41"/>
  <c r="D57" i="41"/>
  <c r="F57" i="41" s="1"/>
  <c r="D61" i="41"/>
  <c r="D65" i="41"/>
  <c r="F65" i="41" s="1"/>
  <c r="D82" i="41"/>
  <c r="D112" i="41"/>
  <c r="D120" i="41"/>
  <c r="F120" i="41" s="1"/>
  <c r="D130" i="41"/>
  <c r="D152" i="41"/>
  <c r="F152" i="41" s="1"/>
  <c r="D156" i="41"/>
  <c r="D200" i="41"/>
  <c r="F200" i="41" s="1"/>
  <c r="D207" i="41"/>
  <c r="D203" i="41" s="1"/>
  <c r="D227" i="41"/>
  <c r="F227" i="41" s="1"/>
  <c r="D235" i="41"/>
  <c r="F235" i="41" s="1"/>
  <c r="D239" i="41"/>
  <c r="D249" i="41"/>
  <c r="F147" i="41" l="1"/>
  <c r="F167" i="41"/>
  <c r="F9" i="41"/>
  <c r="E155" i="41"/>
  <c r="E8" i="41"/>
  <c r="F54" i="41"/>
  <c r="D243" i="41"/>
  <c r="D242" i="41" s="1"/>
  <c r="F242" i="41" s="1"/>
  <c r="E52" i="41"/>
  <c r="F32" i="41"/>
  <c r="E247" i="41"/>
  <c r="F112" i="41"/>
  <c r="F82" i="41"/>
  <c r="E74" i="41"/>
  <c r="F46" i="41"/>
  <c r="D45" i="41"/>
  <c r="F45" i="41" s="1"/>
  <c r="F216" i="41"/>
  <c r="D53" i="41"/>
  <c r="F75" i="41"/>
  <c r="F243" i="41"/>
  <c r="F239" i="41"/>
  <c r="D238" i="41"/>
  <c r="F207" i="41"/>
  <c r="F203" i="41"/>
  <c r="F130" i="41"/>
  <c r="D74" i="41"/>
  <c r="F20" i="41"/>
  <c r="D19" i="41"/>
  <c r="D215" i="41"/>
  <c r="E19" i="41"/>
  <c r="F61" i="41"/>
  <c r="D60" i="41"/>
  <c r="F249" i="41"/>
  <c r="F156" i="41"/>
  <c r="D155" i="41"/>
  <c r="F38" i="41"/>
  <c r="D37" i="41"/>
  <c r="D8" i="41"/>
  <c r="F53" i="41" l="1"/>
  <c r="F155" i="41"/>
  <c r="E69" i="41"/>
  <c r="E68" i="41" s="1"/>
  <c r="F60" i="41"/>
  <c r="E7" i="41"/>
  <c r="E6" i="41" s="1"/>
  <c r="F37" i="41"/>
  <c r="F238" i="41"/>
  <c r="F215" i="41"/>
  <c r="F19" i="41"/>
  <c r="F74" i="41"/>
  <c r="D69" i="41"/>
  <c r="D52" i="41"/>
  <c r="F52" i="41" s="1"/>
  <c r="F8" i="41"/>
  <c r="D7" i="41"/>
  <c r="E5" i="41" l="1"/>
  <c r="F69" i="41"/>
  <c r="F7" i="41"/>
  <c r="D6" i="41"/>
  <c r="D253" i="41"/>
  <c r="F253" i="41" l="1"/>
  <c r="D252" i="41"/>
  <c r="F6" i="41"/>
  <c r="F252" i="41" l="1"/>
  <c r="D248" i="41"/>
  <c r="F248" i="41" l="1"/>
  <c r="D247" i="41"/>
  <c r="D68" i="41" s="1"/>
  <c r="F247" i="41" l="1"/>
  <c r="D5" i="41"/>
  <c r="F5" i="41" s="1"/>
  <c r="F68" i="41" l="1"/>
</calcChain>
</file>

<file path=xl/sharedStrings.xml><?xml version="1.0" encoding="utf-8"?>
<sst xmlns="http://schemas.openxmlformats.org/spreadsheetml/2006/main" count="506" uniqueCount="204">
  <si>
    <t>41</t>
  </si>
  <si>
    <t>38</t>
  </si>
  <si>
    <t>Ostali rashodi</t>
  </si>
  <si>
    <t>11</t>
  </si>
  <si>
    <t>Opći prihodi i primici</t>
  </si>
  <si>
    <t>32</t>
  </si>
  <si>
    <t>Materijalni rashodi</t>
  </si>
  <si>
    <t>323</t>
  </si>
  <si>
    <t>Rashodi za usluge</t>
  </si>
  <si>
    <t>3231</t>
  </si>
  <si>
    <t>Usluge telefona, pošte i prijevoza</t>
  </si>
  <si>
    <t>3233</t>
  </si>
  <si>
    <t>Usluge promidžbe i informiranja</t>
  </si>
  <si>
    <t>3237</t>
  </si>
  <si>
    <t>Intelektualne i osobne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</si>
  <si>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</si>
  <si>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</si>
  <si>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</si>
  <si>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</si>
  <si>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</si>
  <si>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</si>
  <si>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</si>
  <si>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</si>
  <si>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</si>
  <si>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321</t>
  </si>
  <si>
    <t>Naknade troškova zaposlenima</t>
  </si>
  <si>
    <t>3211</t>
  </si>
  <si>
    <t>Službena putovanja</t>
  </si>
  <si>
    <t>3293</t>
  </si>
  <si>
    <t>Reprezentacija</t>
  </si>
  <si>
    <t>42</t>
  </si>
  <si>
    <t>Rashodi za nabavu proizvedene dugotrajne imovine</t>
  </si>
  <si>
    <t>426</t>
  </si>
  <si>
    <t>Nematerijalna proizvedena imovina</t>
  </si>
  <si>
    <t>4262</t>
  </si>
  <si>
    <t>Ulaganja u računalne programe</t>
  </si>
  <si>
    <t>3299</t>
  </si>
  <si>
    <t>37</t>
  </si>
  <si>
    <t>Naknade građanima i kućanstvima na temelju osiguranja i druge naknade</t>
  </si>
  <si>
    <t>372</t>
  </si>
  <si>
    <t>Ostale naknade građanima i kućanstvima iz proračuna</t>
  </si>
  <si>
    <t>43</t>
  </si>
  <si>
    <t>Ostali prihodi za posebne namjene</t>
  </si>
  <si>
    <t>322</t>
  </si>
  <si>
    <t>Rashodi za materijal i energiju</t>
  </si>
  <si>
    <t>3221</t>
  </si>
  <si>
    <t>Uredski materijal i ostali materijalni rashodi</t>
  </si>
  <si>
    <t>31</t>
  </si>
  <si>
    <t>Rashodi za zaposlene</t>
  </si>
  <si>
    <t>311</t>
  </si>
  <si>
    <t>Plaće (Bruto)</t>
  </si>
  <si>
    <t>3111</t>
  </si>
  <si>
    <t>Plaće za redovan rad</t>
  </si>
  <si>
    <t>3114</t>
  </si>
  <si>
    <t>Plaće za posebne uvjete rada</t>
  </si>
  <si>
    <t>313</t>
  </si>
  <si>
    <t>Doprinosi na plaće</t>
  </si>
  <si>
    <t>3132</t>
  </si>
  <si>
    <t>Doprinosi za obvezno zdravstveno osiguranje</t>
  </si>
  <si>
    <t>3212</t>
  </si>
  <si>
    <t>Naknade za prijevoz, za rad na terenu i odvojeni život</t>
  </si>
  <si>
    <t>3238</t>
  </si>
  <si>
    <t>Računalne usluge</t>
  </si>
  <si>
    <t>52</t>
  </si>
  <si>
    <t>Ostale pomoći</t>
  </si>
  <si>
    <t>3236</t>
  </si>
  <si>
    <t>Zdravstvene i veterinarske usluge</t>
  </si>
  <si>
    <t>422</t>
  </si>
  <si>
    <t>Postrojenja i oprema</t>
  </si>
  <si>
    <t>4224</t>
  </si>
  <si>
    <t>Medicinska i laboratorijska oprema</t>
  </si>
  <si>
    <t>12</t>
  </si>
  <si>
    <t>Sredstva učešća za pomoći</t>
  </si>
  <si>
    <t>Vlastiti prihodi</t>
  </si>
  <si>
    <t>3213</t>
  </si>
  <si>
    <t>Stručno usavršavanje zaposlenika</t>
  </si>
  <si>
    <t>4221</t>
  </si>
  <si>
    <t>Uredska oprema i namještaj</t>
  </si>
  <si>
    <t>3113</t>
  </si>
  <si>
    <t>Place za prekovremeni rad</t>
  </si>
  <si>
    <t>312</t>
  </si>
  <si>
    <t>Ostali rashodi za zaposlene</t>
  </si>
  <si>
    <t>3121</t>
  </si>
  <si>
    <t>3133</t>
  </si>
  <si>
    <t>Doprinosi za obvezno osiguranje u slučaju nezaposlenosti</t>
  </si>
  <si>
    <t>3235</t>
  </si>
  <si>
    <t>Zakupnine i najamnine</t>
  </si>
  <si>
    <t>3294</t>
  </si>
  <si>
    <t>Članarine i norme</t>
  </si>
  <si>
    <t>3721</t>
  </si>
  <si>
    <t>Naknade građanima i kućanstvima u novcu</t>
  </si>
  <si>
    <t>4222</t>
  </si>
  <si>
    <t>Komunikacijska oprema</t>
  </si>
  <si>
    <t>3602</t>
  </si>
  <si>
    <t>INVESTICIJE U ZDRAVSTVENU INFRASTRUKTURU</t>
  </si>
  <si>
    <t>61</t>
  </si>
  <si>
    <t>Donacije</t>
  </si>
  <si>
    <t>3222</t>
  </si>
  <si>
    <t>Materijal i sirovine</t>
  </si>
  <si>
    <t>3225</t>
  </si>
  <si>
    <t>Sitni inventar i auto gume</t>
  </si>
  <si>
    <t>3227</t>
  </si>
  <si>
    <t>Službena, radna i zaštitna odjeća i obuća</t>
  </si>
  <si>
    <t>423</t>
  </si>
  <si>
    <t>Prijevozna sredstva</t>
  </si>
  <si>
    <t>563</t>
  </si>
  <si>
    <t>Europski fond za regionalni razvoj (ERDF</t>
  </si>
  <si>
    <t>ADMINISTRACIJA I UPRAVLJANJE</t>
  </si>
  <si>
    <t>3223</t>
  </si>
  <si>
    <t>Energija</t>
  </si>
  <si>
    <t>3224</t>
  </si>
  <si>
    <t>Materijal i dijelovi za tekuće i investicijsko održavanje</t>
  </si>
  <si>
    <t>3232</t>
  </si>
  <si>
    <t>Usluge tekućeg i investicijskog održavanja</t>
  </si>
  <si>
    <t>3234</t>
  </si>
  <si>
    <t>Komunalne usluge</t>
  </si>
  <si>
    <t>3292</t>
  </si>
  <si>
    <t>Premije osiguranja</t>
  </si>
  <si>
    <t>3295</t>
  </si>
  <si>
    <t>Pristojbe i naknade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</si>
  <si>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</si>
  <si>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</si>
  <si>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</si>
  <si>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</si>
  <si>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</si>
  <si>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</si>
  <si>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</si>
  <si>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</si>
  <si>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3434</t>
  </si>
  <si>
    <t>Ostali nespomenuti financijski rashodi</t>
  </si>
  <si>
    <t>4223</t>
  </si>
  <si>
    <t>Oprema za održavanje i zaštitu</t>
  </si>
  <si>
    <t>4227</t>
  </si>
  <si>
    <t>Uređaji, strojevi i oprema za ostale namjene</t>
  </si>
  <si>
    <t>383</t>
  </si>
  <si>
    <t>Kazne, penali i naknade štete</t>
  </si>
  <si>
    <t>3831</t>
  </si>
  <si>
    <t>Naknade šteta pravnim i fizičkim osobama</t>
  </si>
  <si>
    <t>3834</t>
  </si>
  <si>
    <t>Ugovorene kazne i ostale naknade šteta</t>
  </si>
  <si>
    <t>4231</t>
  </si>
  <si>
    <t>Prijevozna sredstva u cestovnom prometu</t>
  </si>
  <si>
    <t>Rashodi za nabavu neproizvedene dugotrajne imovine</t>
  </si>
  <si>
    <t>412</t>
  </si>
  <si>
    <t>Nematerijalna imovina</t>
  </si>
  <si>
    <t>4123</t>
  </si>
  <si>
    <t>Licence</t>
  </si>
  <si>
    <t>3605</t>
  </si>
  <si>
    <t>SIGURNOST GRAĐANA I PRAVA NA ZDRAVSTVENE USLUGE</t>
  </si>
  <si>
    <t>4225</t>
  </si>
  <si>
    <t>Instrumenti, uređaji i strojevi</t>
  </si>
  <si>
    <t>3432</t>
  </si>
  <si>
    <t>Negativne tečajne razlike i razlike zbog primjene valutne klauzule</t>
  </si>
  <si>
    <t>424</t>
  </si>
  <si>
    <t>Knjige, umjetnička djela i ostale izložbene vrijednosti</t>
  </si>
  <si>
    <t>4241</t>
  </si>
  <si>
    <t>Knjige</t>
  </si>
  <si>
    <t>45</t>
  </si>
  <si>
    <t>Rashodi za dodatna ulaganja na nefinancijskoj imovini</t>
  </si>
  <si>
    <t>451</t>
  </si>
  <si>
    <t>Dodatna ulaganja na građevinskim objektima</t>
  </si>
  <si>
    <t>4511</t>
  </si>
  <si>
    <t>342</t>
  </si>
  <si>
    <t>Kamate za primljene kredite i zajmove</t>
  </si>
  <si>
    <t>3423</t>
  </si>
  <si>
    <t>Kamate za primljene kredite i zajmove od kreditnih i ostalih financijskih institucija izvan javnog sektora</t>
  </si>
  <si>
    <t>452</t>
  </si>
  <si>
    <t>Dodatna ulaganja na postrojenjima i opremi</t>
  </si>
  <si>
    <t>4521</t>
  </si>
  <si>
    <t>54</t>
  </si>
  <si>
    <t>Izdaci za otplatu glavnice primljenih kredita i zajmova</t>
  </si>
  <si>
    <t>544</t>
  </si>
  <si>
    <t>Otplata glavnice primljenih kredita i zajmova od kreditnih i ostalih financijskih institucija izvan javnog sektora</t>
  </si>
  <si>
    <t>421</t>
  </si>
  <si>
    <t>Građevinski objekti</t>
  </si>
  <si>
    <t>4212</t>
  </si>
  <si>
    <t>Poslovni objekti</t>
  </si>
  <si>
    <t>71</t>
  </si>
  <si>
    <t>Prihodi od nefinancijske imovine</t>
  </si>
  <si>
    <t>OPERATIVNI PROGRAM KONKURENTNOST I KOHEZIJA</t>
  </si>
  <si>
    <t>3131</t>
  </si>
  <si>
    <t>Doprinosi za mirovinsko osiguranje</t>
  </si>
  <si>
    <t>38069</t>
  </si>
  <si>
    <t>Klinički bolnički centar Zagreb</t>
  </si>
  <si>
    <t>K891002</t>
  </si>
  <si>
    <t>KLINIČKI BOLNIČKI CENTAR ZAGREB – IZRAVNA KAPITALNA ULAGANJA</t>
  </si>
  <si>
    <t>K891005</t>
  </si>
  <si>
    <t>A891001</t>
  </si>
  <si>
    <t>4213</t>
  </si>
  <si>
    <t>Ceste, željeznice i ostali prometni objekti</t>
  </si>
  <si>
    <t>5443</t>
  </si>
  <si>
    <t>Otplata glavnice primljenih kredita od tuzemnih kreditnih institucija izvan javnog sektora</t>
  </si>
  <si>
    <t>A891004</t>
  </si>
  <si>
    <t>OBRADA UZORAKA TKIVA ZA ZAKLADU ANA RUKAVINA</t>
  </si>
  <si>
    <t>A891006</t>
  </si>
  <si>
    <t>PROVEDBA PREVENTIVNIH PROGRAMA – KLINIČKI BOLNIČKI CENTAR ZAGREB</t>
  </si>
  <si>
    <t>Rashodi  za usluge</t>
  </si>
  <si>
    <t>Izmjene i dopune financijskog plana KBC-a Zagreb za 2021. godinu</t>
  </si>
  <si>
    <t>Šifra</t>
  </si>
  <si>
    <t>Naziv</t>
  </si>
  <si>
    <t>Plan 2021.</t>
  </si>
  <si>
    <t>Smanjenje</t>
  </si>
  <si>
    <t>Povećanje</t>
  </si>
  <si>
    <t>Novi plan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</si>
</sst>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&quot;- &quot;@"/>
  </numFmts>
  <fonts count="22"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6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</borders>
  <cellStyleXfs count="62">
    <xf numFmtId="0" fontId="0" fillId="0" borderId="0"/>
    <xf numFmtId="4" fontId="1" fillId="2" borderId="1" applyNumberFormat="0" applyProtection="0">
      <alignment horizontal="left" vertical="center" indent="1" justifyLastLine="1"/>
    </xf>
    <xf numFmtId="4" fontId="1" fillId="2" borderId="1" applyNumberFormat="0" applyProtection="0">
      <alignment horizontal="left" vertical="center" indent="1" justifyLastLine="1"/>
    </xf>
    <xf numFmtId="4" fontId="1" fillId="3" borderId="1" applyNumberFormat="0" applyProtection="0">
      <alignment horizontal="right" vertical="center"/>
    </xf>
    <xf numFmtId="4" fontId="1" fillId="4" borderId="1" applyNumberFormat="0" applyProtection="0">
      <alignment horizontal="left" vertical="center" indent="1" justifyLastLine="1"/>
    </xf>
    <xf numFmtId="4" fontId="1" fillId="5" borderId="1" applyNumberFormat="0" applyProtection="0">
      <alignment vertical="center"/>
    </xf>
    <xf numFmtId="0" fontId="1" fillId="6" borderId="1" applyNumberFormat="0" applyProtection="0">
      <alignment horizontal="left" vertical="center" indent="1" justifyLastLine="1"/>
    </xf>
    <xf numFmtId="0" fontId="1" fillId="7" borderId="1" applyNumberFormat="0" applyProtection="0">
      <alignment horizontal="left" vertical="center" indent="1" justifyLastLine="1"/>
    </xf>
    <xf numFmtId="0" fontId="1" fillId="8" borderId="1" applyNumberFormat="0" applyProtection="0">
      <alignment horizontal="left" vertical="center" indent="1" justifyLastLine="1"/>
    </xf>
    <xf numFmtId="0" fontId="1" fillId="9" borderId="1" applyNumberFormat="0" applyProtection="0">
      <alignment horizontal="left" vertical="center" indent="1" justifyLastLine="1"/>
    </xf>
    <xf numFmtId="4" fontId="1" fillId="0" borderId="1" applyNumberFormat="0" applyProtection="0">
      <alignment horizontal="right" vertical="center"/>
    </xf>
    <xf numFmtId="4" fontId="1" fillId="0" borderId="1" applyNumberFormat="0" applyProtection="0">
      <alignment horizontal="right" vertical="center"/>
    </xf>
    <xf numFmtId="0" fontId="6" fillId="0" borderId="0"/>
    <xf numFmtId="4" fontId="7" fillId="24" borderId="2" applyNumberFormat="0" applyProtection="0">
      <alignment vertical="center"/>
    </xf>
    <xf numFmtId="4" fontId="8" fillId="4" borderId="2" applyNumberFormat="0" applyProtection="0">
      <alignment vertical="center"/>
    </xf>
    <xf numFmtId="4" fontId="7" fillId="24" borderId="2" applyNumberFormat="0" applyProtection="0">
      <alignment horizontal="left" vertical="center" indent="1"/>
    </xf>
    <xf numFmtId="0" fontId="7" fillId="4" borderId="2" applyNumberFormat="0" applyProtection="0">
      <alignment horizontal="left" vertical="top" indent="1"/>
    </xf>
    <xf numFmtId="4" fontId="7" fillId="25" borderId="0" applyNumberFormat="0" applyProtection="0">
      <alignment horizontal="left" vertical="center" indent="1"/>
    </xf>
    <xf numFmtId="4" fontId="4" fillId="19" borderId="2" applyNumberFormat="0" applyProtection="0">
      <alignment horizontal="right" vertical="center"/>
    </xf>
    <xf numFmtId="4" fontId="4" fillId="18" borderId="2" applyNumberFormat="0" applyProtection="0">
      <alignment horizontal="right" vertical="center"/>
    </xf>
    <xf numFmtId="4" fontId="4" fillId="22" borderId="2" applyNumberFormat="0" applyProtection="0">
      <alignment horizontal="right" vertical="center"/>
    </xf>
    <xf numFmtId="4" fontId="4" fillId="23" borderId="2" applyNumberFormat="0" applyProtection="0">
      <alignment horizontal="right" vertical="center"/>
    </xf>
    <xf numFmtId="4" fontId="4" fillId="26" borderId="2" applyNumberFormat="0" applyProtection="0">
      <alignment horizontal="right" vertical="center"/>
    </xf>
    <xf numFmtId="4" fontId="4" fillId="27" borderId="2" applyNumberFormat="0" applyProtection="0">
      <alignment horizontal="right" vertical="center"/>
    </xf>
    <xf numFmtId="4" fontId="4" fillId="20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8" borderId="2" applyNumberFormat="0" applyProtection="0">
      <alignment horizontal="right" vertical="center"/>
    </xf>
    <xf numFmtId="4" fontId="7" fillId="29" borderId="3" applyNumberFormat="0" applyProtection="0">
      <alignment horizontal="left" vertical="center" indent="1"/>
    </xf>
    <xf numFmtId="4" fontId="4" fillId="9" borderId="0" applyNumberFormat="0" applyProtection="0">
      <alignment horizontal="left" vertical="center" indent="1"/>
    </xf>
    <xf numFmtId="4" fontId="9" fillId="30" borderId="0" applyNumberFormat="0" applyProtection="0">
      <alignment horizontal="left" vertical="center" indent="1"/>
    </xf>
    <xf numFmtId="4" fontId="7" fillId="3" borderId="2" applyNumberFormat="0" applyProtection="0">
      <alignment horizontal="center" vertical="top"/>
    </xf>
    <xf numFmtId="4" fontId="3" fillId="9" borderId="0" applyNumberFormat="0" applyProtection="0">
      <alignment horizontal="left" vertical="center" indent="1"/>
    </xf>
    <xf numFmtId="4" fontId="3" fillId="25" borderId="0" applyNumberFormat="0" applyProtection="0">
      <alignment horizontal="left" vertical="center" indent="1"/>
    </xf>
    <xf numFmtId="0" fontId="13" fillId="30" borderId="2" applyNumberFormat="0" applyProtection="0">
      <alignment horizontal="left" vertical="center" indent="1"/>
    </xf>
    <xf numFmtId="0" fontId="5" fillId="30" borderId="2" applyNumberFormat="0" applyProtection="0">
      <alignment horizontal="left" vertical="top" indent="1"/>
    </xf>
    <xf numFmtId="0" fontId="13" fillId="25" borderId="2" applyNumberFormat="0" applyProtection="0">
      <alignment horizontal="left" vertical="center" indent="1"/>
    </xf>
    <xf numFmtId="0" fontId="5" fillId="25" borderId="2" applyNumberFormat="0" applyProtection="0">
      <alignment horizontal="left" vertical="top" indent="1"/>
    </xf>
    <xf numFmtId="0" fontId="13" fillId="31" borderId="2" applyNumberFormat="0" applyProtection="0">
      <alignment horizontal="left" vertical="center" indent="1"/>
    </xf>
    <xf numFmtId="0" fontId="5" fillId="31" borderId="2" applyNumberFormat="0" applyProtection="0">
      <alignment horizontal="left" vertical="top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top" indent="1"/>
    </xf>
    <xf numFmtId="0" fontId="6" fillId="0" borderId="0"/>
    <xf numFmtId="4" fontId="4" fillId="24" borderId="2" applyNumberFormat="0" applyProtection="0">
      <alignment vertical="center"/>
    </xf>
    <xf numFmtId="4" fontId="10" fillId="24" borderId="2" applyNumberFormat="0" applyProtection="0">
      <alignment vertical="center"/>
    </xf>
    <xf numFmtId="4" fontId="4" fillId="24" borderId="2" applyNumberFormat="0" applyProtection="0">
      <alignment horizontal="left" vertical="center" indent="1"/>
    </xf>
    <xf numFmtId="0" fontId="4" fillId="24" borderId="2" applyNumberFormat="0" applyProtection="0">
      <alignment horizontal="left" vertical="top" indent="1"/>
    </xf>
    <xf numFmtId="4" fontId="4" fillId="9" borderId="2" applyNumberFormat="0" applyProtection="0">
      <alignment horizontal="right" vertical="center"/>
    </xf>
    <xf numFmtId="4" fontId="10" fillId="9" borderId="2" applyNumberFormat="0" applyProtection="0">
      <alignment horizontal="right" vertical="center"/>
    </xf>
    <xf numFmtId="4" fontId="4" fillId="3" borderId="2" applyNumberFormat="0" applyProtection="0">
      <alignment horizontal="left" vertical="center" indent="1"/>
    </xf>
    <xf numFmtId="0" fontId="7" fillId="25" borderId="2" applyNumberFormat="0" applyProtection="0">
      <alignment horizontal="center" vertical="top" wrapText="1"/>
    </xf>
    <xf numFmtId="4" fontId="11" fillId="32" borderId="0" applyNumberFormat="0" applyProtection="0">
      <alignment horizontal="left" vertical="top" indent="1"/>
    </xf>
    <xf numFmtId="4" fontId="12" fillId="9" borderId="2" applyNumberFormat="0" applyProtection="0">
      <alignment horizontal="right" vertical="center"/>
    </xf>
    <xf numFmtId="0" fontId="5" fillId="0" borderId="0"/>
    <xf numFmtId="0" fontId="5" fillId="0" borderId="0"/>
    <xf numFmtId="43" fontId="14" fillId="0" borderId="0" applyFont="0" applyFill="0" applyBorder="0" applyAlignment="0" applyProtection="0"/>
    <xf numFmtId="0" fontId="15" fillId="0" borderId="0"/>
    <xf numFmtId="0" fontId="16" fillId="0" borderId="0"/>
    <xf numFmtId="0" fontId="16" fillId="0" borderId="0"/>
    <xf numFmtId="0" fontId="5" fillId="0" borderId="0"/>
    <xf numFmtId="43" fontId="14" fillId="0" borderId="0" applyFont="0" applyFill="0" applyBorder="0" applyAlignment="0" applyProtection="0"/>
    <xf numFmtId="0" fontId="5" fillId="0" borderId="0"/>
    <xf numFmtId="0" fontId="5" fillId="0" borderId="0"/>
  </cellStyleXfs>
  <cellXfs count="49">
    <xf numFmtId="0" fontId="0" fillId="0" borderId="0" xfId="0"/>
    <xf numFmtId="2" fontId="0" fillId="0" borderId="0" xfId="0" applyNumberFormat="1" applyAlignment="1">
      <alignment vertical="top" wrapText="1"/>
    </xf>
    <xf numFmtId="0" fontId="17" fillId="0" borderId="0" xfId="0" applyFont="1"/>
    <xf numFmtId="0" fontId="0" fillId="0" borderId="0" xfId="0"/>
    <xf numFmtId="4" fontId="0" fillId="0" borderId="0" xfId="0" applyNumberFormat="1"/>
    <xf numFmtId="43" fontId="0" fillId="0" borderId="0" xfId="54" applyFont="1" applyAlignment="1">
      <alignment vertical="top" wrapText="1"/>
    </xf>
    <xf numFmtId="0" fontId="0" fillId="0" borderId="0" xfId="0" applyAlignment="1">
      <alignment horizontal="center"/>
    </xf>
    <xf numFmtId="0" fontId="18" fillId="33" borderId="4" xfId="1" quotePrefix="1" applyNumberFormat="1" applyFont="1" applyFill="1" applyBorder="1">
      <alignment horizontal="left" vertical="center" indent="1" justifyLastLine="1"/>
    </xf>
    <xf numFmtId="2" fontId="18" fillId="33" borderId="4" xfId="1" quotePrefix="1" applyNumberFormat="1" applyFont="1" applyFill="1" applyBorder="1" applyAlignment="1">
      <alignment horizontal="left" vertical="center" wrapText="1"/>
    </xf>
    <xf numFmtId="0" fontId="18" fillId="33" borderId="4" xfId="2" quotePrefix="1" applyNumberFormat="1" applyFont="1" applyFill="1" applyBorder="1" applyAlignment="1">
      <alignment horizontal="center" vertical="center" wrapText="1" justifyLastLine="1"/>
    </xf>
    <xf numFmtId="0" fontId="1" fillId="16" borderId="5" xfId="9" quotePrefix="1" applyFill="1" applyBorder="1" applyAlignment="1">
      <alignment horizontal="left" vertical="center" indent="9" justifyLastLine="1"/>
    </xf>
    <xf numFmtId="2" fontId="1" fillId="16" borderId="5" xfId="9" quotePrefix="1" applyNumberFormat="1" applyFill="1" applyBorder="1" applyAlignment="1">
      <alignment horizontal="left" vertical="top" wrapText="1"/>
    </xf>
    <xf numFmtId="3" fontId="1" fillId="16" borderId="5" xfId="10" applyNumberFormat="1" applyFill="1" applyBorder="1">
      <alignment horizontal="right" vertical="center"/>
    </xf>
    <xf numFmtId="3" fontId="1" fillId="16" borderId="5" xfId="10" applyNumberFormat="1" applyFont="1" applyFill="1" applyBorder="1">
      <alignment horizontal="right" vertical="center"/>
    </xf>
    <xf numFmtId="164" fontId="19" fillId="12" borderId="4" xfId="8" quotePrefix="1" applyNumberFormat="1" applyFont="1" applyFill="1" applyBorder="1" applyAlignment="1">
      <alignment horizontal="left" vertical="center" indent="4" justifyLastLine="1"/>
    </xf>
    <xf numFmtId="2" fontId="19" fillId="12" borderId="4" xfId="8" quotePrefix="1" applyNumberFormat="1" applyFont="1" applyFill="1" applyBorder="1" applyAlignment="1">
      <alignment horizontal="left" vertical="top" wrapText="1"/>
    </xf>
    <xf numFmtId="3" fontId="19" fillId="12" borderId="4" xfId="5" applyNumberFormat="1" applyFont="1" applyFill="1" applyBorder="1">
      <alignment vertical="center"/>
    </xf>
    <xf numFmtId="164" fontId="19" fillId="14" borderId="4" xfId="9" quotePrefix="1" applyNumberFormat="1" applyFont="1" applyFill="1" applyBorder="1" applyAlignment="1">
      <alignment horizontal="center" vertical="center" justifyLastLine="1"/>
    </xf>
    <xf numFmtId="2" fontId="19" fillId="14" borderId="4" xfId="9" quotePrefix="1" applyNumberFormat="1" applyFont="1" applyFill="1" applyBorder="1" applyAlignment="1">
      <alignment horizontal="left" vertical="center" wrapText="1"/>
    </xf>
    <xf numFmtId="3" fontId="19" fillId="14" borderId="4" xfId="5" applyNumberFormat="1" applyFont="1" applyFill="1" applyBorder="1">
      <alignment vertical="center"/>
    </xf>
    <xf numFmtId="164" fontId="19" fillId="13" borderId="4" xfId="9" quotePrefix="1" applyNumberFormat="1" applyFont="1" applyFill="1" applyBorder="1" applyAlignment="1">
      <alignment horizontal="left" vertical="center" indent="6" justifyLastLine="1"/>
    </xf>
    <xf numFmtId="2" fontId="19" fillId="13" borderId="4" xfId="9" quotePrefix="1" applyNumberFormat="1" applyFont="1" applyFill="1" applyBorder="1" applyAlignment="1">
      <alignment horizontal="left" vertical="top" wrapText="1"/>
    </xf>
    <xf numFmtId="3" fontId="19" fillId="13" borderId="4" xfId="5" applyNumberFormat="1" applyFont="1" applyFill="1" applyBorder="1">
      <alignment vertical="center"/>
    </xf>
    <xf numFmtId="164" fontId="19" fillId="10" borderId="4" xfId="9" quotePrefix="1" applyNumberFormat="1" applyFont="1" applyFill="1" applyBorder="1" applyAlignment="1">
      <alignment horizontal="left" vertical="center" indent="7" justifyLastLine="1"/>
    </xf>
    <xf numFmtId="2" fontId="19" fillId="10" borderId="4" xfId="9" quotePrefix="1" applyNumberFormat="1" applyFont="1" applyFill="1" applyBorder="1" applyAlignment="1">
      <alignment horizontal="left" vertical="top" wrapText="1"/>
    </xf>
    <xf numFmtId="3" fontId="19" fillId="10" borderId="4" xfId="5" applyNumberFormat="1" applyFont="1" applyFill="1" applyBorder="1">
      <alignment vertical="center"/>
    </xf>
    <xf numFmtId="164" fontId="19" fillId="0" borderId="4" xfId="9" quotePrefix="1" applyNumberFormat="1" applyFont="1" applyFill="1" applyBorder="1" applyAlignment="1">
      <alignment horizontal="left" vertical="center" indent="8" justifyLastLine="1"/>
    </xf>
    <xf numFmtId="2" fontId="19" fillId="0" borderId="4" xfId="9" quotePrefix="1" applyNumberFormat="1" applyFont="1" applyFill="1" applyBorder="1" applyAlignment="1">
      <alignment horizontal="left" vertical="top" wrapText="1"/>
    </xf>
    <xf numFmtId="3" fontId="19" fillId="0" borderId="4" xfId="5" applyNumberFormat="1" applyFont="1" applyFill="1" applyBorder="1">
      <alignment vertical="center"/>
    </xf>
    <xf numFmtId="0" fontId="19" fillId="0" borderId="4" xfId="9" quotePrefix="1" applyFont="1" applyFill="1" applyBorder="1" applyAlignment="1">
      <alignment horizontal="left" vertical="center" indent="9" justifyLastLine="1"/>
    </xf>
    <xf numFmtId="3" fontId="20" fillId="0" borderId="4" xfId="46" applyNumberFormat="1" applyFont="1" applyFill="1" applyBorder="1">
      <alignment horizontal="right" vertical="center"/>
    </xf>
    <xf numFmtId="3" fontId="19" fillId="0" borderId="4" xfId="46" applyNumberFormat="1" applyFont="1" applyFill="1" applyBorder="1">
      <alignment horizontal="right" vertical="center"/>
    </xf>
    <xf numFmtId="0" fontId="19" fillId="16" borderId="4" xfId="9" quotePrefix="1" applyFont="1" applyFill="1" applyBorder="1" applyAlignment="1">
      <alignment horizontal="left" vertical="center" indent="9" justifyLastLine="1"/>
    </xf>
    <xf numFmtId="2" fontId="19" fillId="16" borderId="4" xfId="9" quotePrefix="1" applyNumberFormat="1" applyFont="1" applyFill="1" applyBorder="1" applyAlignment="1">
      <alignment horizontal="left" vertical="top" wrapText="1"/>
    </xf>
    <xf numFmtId="3" fontId="20" fillId="16" borderId="4" xfId="46" applyNumberFormat="1" applyFont="1" applyFill="1" applyBorder="1">
      <alignment horizontal="right" vertical="center"/>
    </xf>
    <xf numFmtId="3" fontId="19" fillId="16" borderId="4" xfId="46" applyNumberFormat="1" applyFont="1" applyFill="1" applyBorder="1">
      <alignment horizontal="right" vertical="center"/>
    </xf>
    <xf numFmtId="164" fontId="19" fillId="15" borderId="4" xfId="9" quotePrefix="1" applyNumberFormat="1" applyFont="1" applyFill="1" applyBorder="1" applyAlignment="1">
      <alignment horizontal="left" vertical="center" indent="8" justifyLastLine="1"/>
    </xf>
    <xf numFmtId="2" fontId="19" fillId="15" borderId="4" xfId="9" quotePrefix="1" applyNumberFormat="1" applyFont="1" applyFill="1" applyBorder="1" applyAlignment="1">
      <alignment horizontal="left" vertical="top" wrapText="1"/>
    </xf>
    <xf numFmtId="3" fontId="19" fillId="15" borderId="4" xfId="5" applyNumberFormat="1" applyFont="1" applyFill="1" applyBorder="1">
      <alignment vertical="center"/>
    </xf>
    <xf numFmtId="3" fontId="19" fillId="16" borderId="4" xfId="10" applyNumberFormat="1" applyFont="1" applyFill="1" applyBorder="1">
      <alignment horizontal="right" vertical="center"/>
    </xf>
    <xf numFmtId="3" fontId="19" fillId="0" borderId="4" xfId="10" applyNumberFormat="1" applyFont="1" applyFill="1" applyBorder="1">
      <alignment horizontal="right" vertical="center"/>
    </xf>
    <xf numFmtId="2" fontId="19" fillId="0" borderId="4" xfId="9" quotePrefix="1" applyNumberFormat="1" applyFont="1" applyFill="1" applyBorder="1" applyAlignment="1">
      <alignment horizontal="left" vertical="center" wrapText="1"/>
    </xf>
    <xf numFmtId="2" fontId="19" fillId="13" borderId="4" xfId="9" quotePrefix="1" applyNumberFormat="1" applyFont="1" applyFill="1" applyBorder="1" applyAlignment="1">
      <alignment horizontal="left" vertical="center" wrapText="1"/>
    </xf>
    <xf numFmtId="2" fontId="19" fillId="14" borderId="4" xfId="9" quotePrefix="1" applyNumberFormat="1" applyFont="1" applyFill="1" applyBorder="1" applyAlignment="1">
      <alignment horizontal="left" vertical="top" wrapText="1"/>
    </xf>
    <xf numFmtId="164" fontId="21" fillId="11" borderId="4" xfId="7" quotePrefix="1" applyNumberFormat="1" applyFont="1" applyFill="1" applyBorder="1" applyAlignment="1">
      <alignment horizontal="center" vertical="center" justifyLastLine="1"/>
    </xf>
    <xf numFmtId="2" fontId="21" fillId="11" borderId="4" xfId="7" quotePrefix="1" applyNumberFormat="1" applyFont="1" applyFill="1" applyBorder="1" applyAlignment="1">
      <alignment horizontal="left" vertical="top" wrapText="1"/>
    </xf>
    <xf numFmtId="3" fontId="21" fillId="11" borderId="4" xfId="5" applyNumberFormat="1" applyFont="1" applyFill="1" applyBorder="1">
      <alignment vertical="center"/>
    </xf>
    <xf numFmtId="0" fontId="2" fillId="0" borderId="0" xfId="0" applyFont="1" applyBorder="1" applyAlignment="1">
      <alignment horizontal="center"/>
    </xf>
    <xf numFmtId="0" fontId="9" fillId="33" borderId="0" xfId="0" applyFont="1" applyFill="1" applyAlignment="1">
      <alignment horizontal="center" vertical="top"/>
    </xf>
  </cellXfs>
  <cellStyles count="62">
    <cellStyle name="Comma" xfId="54" builtinId="3"/>
    <cellStyle name="Normal" xfId="0" builtinId="0"/>
    <cellStyle name="Normal 2" xfId="55"/>
    <cellStyle name="Normalno 2" xfId="12"/>
    <cellStyle name="Normalno 2 2" xfId="58"/>
    <cellStyle name="Normalno 3" xfId="52"/>
    <cellStyle name="Normalno 4" xfId="56"/>
    <cellStyle name="Normalno 4 2" xfId="60"/>
    <cellStyle name="SAPBEXaggData" xfId="5"/>
    <cellStyle name="SAPBEXaggData 2" xfId="13"/>
    <cellStyle name="SAPBEXaggDataEmph" xfId="14"/>
    <cellStyle name="SAPBEXaggItem" xfId="4"/>
    <cellStyle name="SAPBEXaggItem 2" xfId="15"/>
    <cellStyle name="SAPBEXaggItemX" xfId="16"/>
    <cellStyle name="SAPBEXchaText" xfId="1"/>
    <cellStyle name="SAPBEXchaText 2" xfId="17"/>
    <cellStyle name="SAPBEXexcBad7" xfId="18"/>
    <cellStyle name="SAPBEXexcBad8" xfId="19"/>
    <cellStyle name="SAPBEXexcBad9" xfId="20"/>
    <cellStyle name="SAPBEXexcCritical4" xfId="21"/>
    <cellStyle name="SAPBEXexcCritical5" xfId="22"/>
    <cellStyle name="SAPBEXexcCritical6" xfId="23"/>
    <cellStyle name="SAPBEXexcGood1" xfId="24"/>
    <cellStyle name="SAPBEXexcGood2" xfId="25"/>
    <cellStyle name="SAPBEXexcGood3" xfId="26"/>
    <cellStyle name="SAPBEXfilterDrill" xfId="27"/>
    <cellStyle name="SAPBEXfilterItem" xfId="28"/>
    <cellStyle name="SAPBEXfilterText" xfId="29"/>
    <cellStyle name="SAPBEXformats" xfId="3"/>
    <cellStyle name="SAPBEXformats 2" xfId="30"/>
    <cellStyle name="SAPBEXheaderItem" xfId="31"/>
    <cellStyle name="SAPBEXheaderText" xfId="32"/>
    <cellStyle name="SAPBEXHLevel0" xfId="6"/>
    <cellStyle name="SAPBEXHLevel0 2" xfId="33"/>
    <cellStyle name="SAPBEXHLevel0X" xfId="34"/>
    <cellStyle name="SAPBEXHLevel1" xfId="7"/>
    <cellStyle name="SAPBEXHLevel1 2" xfId="35"/>
    <cellStyle name="SAPBEXHLevel1X" xfId="36"/>
    <cellStyle name="SAPBEXHLevel2" xfId="8"/>
    <cellStyle name="SAPBEXHLevel2 2" xfId="37"/>
    <cellStyle name="SAPBEXHLevel2X" xfId="38"/>
    <cellStyle name="SAPBEXHLevel3" xfId="9"/>
    <cellStyle name="SAPBEXHLevel3 2" xfId="39"/>
    <cellStyle name="SAPBEXHLevel3X" xfId="40"/>
    <cellStyle name="SAPBEXinputData" xfId="41"/>
    <cellStyle name="SAPBEXinputData 2" xfId="53"/>
    <cellStyle name="SAPBEXinputData 3" xfId="57"/>
    <cellStyle name="SAPBEXinputData 3 2" xfId="61"/>
    <cellStyle name="SAPBEXresData" xfId="42"/>
    <cellStyle name="SAPBEXresDataEmph" xfId="43"/>
    <cellStyle name="SAPBEXresItem" xfId="44"/>
    <cellStyle name="SAPBEXresItemX" xfId="45"/>
    <cellStyle name="SAPBEXstdData" xfId="10"/>
    <cellStyle name="SAPBEXstdData 2" xfId="11"/>
    <cellStyle name="SAPBEXstdData 3" xfId="46"/>
    <cellStyle name="SAPBEXstdDataEmph" xfId="47"/>
    <cellStyle name="SAPBEXstdItem" xfId="2"/>
    <cellStyle name="SAPBEXstdItem 2" xfId="48"/>
    <cellStyle name="SAPBEXstdItemX" xfId="49"/>
    <cellStyle name="SAPBEXtitle" xfId="50"/>
    <cellStyle name="SAPBEXundefined" xfId="51"/>
    <cellStyle name="Zarez 2" xfId="59"/>
  </cellStyles>
  <dxfs count="0"/>
  <tableStyles count="0" defaultTableStyle="TableStyleMedium2" defaultPivotStyle="PivotStyleLight16"/>
  <colors>
    <mruColors>
      <color rgb="FFCC99FF"/>
      <color rgb="FFFFFF99"/>
      <color rgb="FFFFFF0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4</xdr:row>
      <xdr:rowOff>0</xdr:rowOff>
    </xdr:from>
    <xdr:ext cx="53340" cy="53340"/>
    <xdr:pic macro="[1]!DesignIconClicked">
      <xdr:nvPicPr>
        <xdr:cNvPr id="37" name="BExVWYE5UFA4HO81T03WDOX5TG5O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53340</xdr:colOff>
      <xdr:row>4</xdr:row>
      <xdr:rowOff>53340</xdr:rowOff>
    </xdr:to>
    <xdr:pic macro="[1]!DesignIconClicked">
      <xdr:nvPicPr>
        <xdr:cNvPr id="2" name="BEx5H43LJXLEJFYLMOQQAHGVOUNS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4</xdr:row>
      <xdr:rowOff>0</xdr:rowOff>
    </xdr:from>
    <xdr:to>
      <xdr:col>2</xdr:col>
      <xdr:colOff>53340</xdr:colOff>
      <xdr:row>4</xdr:row>
      <xdr:rowOff>53340</xdr:rowOff>
    </xdr:to>
    <xdr:pic macro="[1]!DesignIconClicked">
      <xdr:nvPicPr>
        <xdr:cNvPr id="3" name="BExVWYE5UFA4HO81T03WDOX5TG5O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45720</xdr:colOff>
      <xdr:row>4</xdr:row>
      <xdr:rowOff>53340</xdr:rowOff>
    </xdr:to>
    <xdr:pic macro="[1]!DesignIconClicked">
      <xdr:nvPicPr>
        <xdr:cNvPr id="4" name="BExIX1S2IOITDU7RVNCR7B302B29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4</xdr:row>
      <xdr:rowOff>0</xdr:rowOff>
    </xdr:from>
    <xdr:to>
      <xdr:col>2</xdr:col>
      <xdr:colOff>45720</xdr:colOff>
      <xdr:row>4</xdr:row>
      <xdr:rowOff>53340</xdr:rowOff>
    </xdr:to>
    <xdr:pic macro="[1]!DesignIconClicked">
      <xdr:nvPicPr>
        <xdr:cNvPr id="5" name="BExS6OTED6IW004K95OCE3ZMPD3W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45720</xdr:colOff>
      <xdr:row>4</xdr:row>
      <xdr:rowOff>53340</xdr:rowOff>
    </xdr:to>
    <xdr:pic macro="[1]!DesignIconClicked">
      <xdr:nvPicPr>
        <xdr:cNvPr id="6" name="BExZKABMJJ6547JOE3D3RPWF6OIF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4</xdr:row>
      <xdr:rowOff>0</xdr:rowOff>
    </xdr:from>
    <xdr:to>
      <xdr:col>2</xdr:col>
      <xdr:colOff>45720</xdr:colOff>
      <xdr:row>4</xdr:row>
      <xdr:rowOff>53340</xdr:rowOff>
    </xdr:to>
    <xdr:pic macro="[1]!DesignIconClicked">
      <xdr:nvPicPr>
        <xdr:cNvPr id="7" name="BExIPK1OXY88009UC4IZH6CPNTZO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45720</xdr:colOff>
      <xdr:row>4</xdr:row>
      <xdr:rowOff>53340</xdr:rowOff>
    </xdr:to>
    <xdr:pic macro="[1]!DesignIconClicked">
      <xdr:nvPicPr>
        <xdr:cNvPr id="8" name="BEx7GWN4KZENT2RV98D3WG5T97TF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4</xdr:row>
      <xdr:rowOff>0</xdr:rowOff>
    </xdr:from>
    <xdr:to>
      <xdr:col>2</xdr:col>
      <xdr:colOff>45720</xdr:colOff>
      <xdr:row>4</xdr:row>
      <xdr:rowOff>53340</xdr:rowOff>
    </xdr:to>
    <xdr:pic macro="[1]!DesignIconClicked">
      <xdr:nvPicPr>
        <xdr:cNvPr id="9" name="BEx3GU0S64QOLUQWI8Z4JAN3MHD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22860</xdr:colOff>
      <xdr:row>4</xdr:row>
      <xdr:rowOff>0</xdr:rowOff>
    </xdr:from>
    <xdr:ext cx="45720" cy="53340"/>
    <xdr:pic macro="[1]!DesignIconClicked">
      <xdr:nvPicPr>
        <xdr:cNvPr id="10" name="BExIX1S2IOITDU7RVNCR7B302B29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198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22860</xdr:colOff>
      <xdr:row>4</xdr:row>
      <xdr:rowOff>0</xdr:rowOff>
    </xdr:from>
    <xdr:ext cx="45720" cy="53340"/>
    <xdr:pic macro="[1]!DesignIconClicked">
      <xdr:nvPicPr>
        <xdr:cNvPr id="11" name="BExS6OTED6IW004K95OCE3ZMPD3W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198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</xdr:row>
      <xdr:rowOff>0</xdr:rowOff>
    </xdr:from>
    <xdr:ext cx="45720" cy="53340"/>
    <xdr:pic macro="[1]!DesignIconClicked">
      <xdr:nvPicPr>
        <xdr:cNvPr id="12" name="BExZKABMJJ6547JOE3D3RPWF6OIF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6</xdr:col>
      <xdr:colOff>0</xdr:colOff>
      <xdr:row>4</xdr:row>
      <xdr:rowOff>0</xdr:rowOff>
    </xdr:from>
    <xdr:ext cx="45720" cy="53340"/>
    <xdr:pic macro="[1]!DesignIconClicked">
      <xdr:nvPicPr>
        <xdr:cNvPr id="13" name="BExIPK1OXY88009UC4IZH6CPNTZO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</xdr:row>
      <xdr:rowOff>0</xdr:rowOff>
    </xdr:from>
    <xdr:ext cx="45720" cy="53340"/>
    <xdr:pic macro="[1]!DesignIconClicked">
      <xdr:nvPicPr>
        <xdr:cNvPr id="14" name="BEx7GWN4KZENT2RV98D3WG5T97TF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6</xdr:col>
      <xdr:colOff>0</xdr:colOff>
      <xdr:row>4</xdr:row>
      <xdr:rowOff>0</xdr:rowOff>
    </xdr:from>
    <xdr:ext cx="45720" cy="53340"/>
    <xdr:pic macro="[1]!DesignIconClicked">
      <xdr:nvPicPr>
        <xdr:cNvPr id="15" name="BEx3GU0S64QOLUQWI8Z4JAN3MHD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</xdr:row>
      <xdr:rowOff>0</xdr:rowOff>
    </xdr:from>
    <xdr:ext cx="45720" cy="53340"/>
    <xdr:pic macro="[1]!DesignIconClicked">
      <xdr:nvPicPr>
        <xdr:cNvPr id="16" name="BExIX1S2IOITDU7RVNCR7B302B29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6</xdr:col>
      <xdr:colOff>0</xdr:colOff>
      <xdr:row>4</xdr:row>
      <xdr:rowOff>0</xdr:rowOff>
    </xdr:from>
    <xdr:ext cx="45720" cy="53340"/>
    <xdr:pic macro="[1]!DesignIconClicked">
      <xdr:nvPicPr>
        <xdr:cNvPr id="17" name="BExS6OTED6IW004K95OCE3ZMPD3W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</xdr:row>
      <xdr:rowOff>0</xdr:rowOff>
    </xdr:from>
    <xdr:ext cx="45720" cy="53340"/>
    <xdr:pic macro="[1]!DesignIconClicked">
      <xdr:nvPicPr>
        <xdr:cNvPr id="18" name="BExIX1S2IOITDU7RVNCR7B302B29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6</xdr:col>
      <xdr:colOff>0</xdr:colOff>
      <xdr:row>4</xdr:row>
      <xdr:rowOff>0</xdr:rowOff>
    </xdr:from>
    <xdr:ext cx="45720" cy="53340"/>
    <xdr:pic macro="[1]!DesignIconClicked">
      <xdr:nvPicPr>
        <xdr:cNvPr id="19" name="BExS6OTED6IW004K95OCE3ZMPD3W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</xdr:row>
      <xdr:rowOff>0</xdr:rowOff>
    </xdr:from>
    <xdr:ext cx="45720" cy="53340"/>
    <xdr:pic macro="[1]!DesignIconClicked">
      <xdr:nvPicPr>
        <xdr:cNvPr id="20" name="BExZKABMJJ6547JOE3D3RPWF6OIF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6</xdr:col>
      <xdr:colOff>0</xdr:colOff>
      <xdr:row>4</xdr:row>
      <xdr:rowOff>0</xdr:rowOff>
    </xdr:from>
    <xdr:ext cx="45720" cy="53340"/>
    <xdr:pic macro="[1]!DesignIconClicked">
      <xdr:nvPicPr>
        <xdr:cNvPr id="21" name="BExIPK1OXY88009UC4IZH6CPNTZO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</xdr:row>
      <xdr:rowOff>0</xdr:rowOff>
    </xdr:from>
    <xdr:ext cx="45720" cy="53340"/>
    <xdr:pic macro="[1]!DesignIconClicked">
      <xdr:nvPicPr>
        <xdr:cNvPr id="22" name="BExIX1S2IOITDU7RVNCR7B302B29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6</xdr:col>
      <xdr:colOff>0</xdr:colOff>
      <xdr:row>4</xdr:row>
      <xdr:rowOff>0</xdr:rowOff>
    </xdr:from>
    <xdr:ext cx="45720" cy="53340"/>
    <xdr:pic macro="[1]!DesignIconClicked">
      <xdr:nvPicPr>
        <xdr:cNvPr id="23" name="BExS6OTED6IW004K95OCE3ZMPD3W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</xdr:row>
      <xdr:rowOff>0</xdr:rowOff>
    </xdr:from>
    <xdr:ext cx="53340" cy="53340"/>
    <xdr:pic macro="[1]!DesignIconClicked">
      <xdr:nvPicPr>
        <xdr:cNvPr id="24" name="BEx5H43LJXLEJFYLMOQQAHGVOUNS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6</xdr:col>
      <xdr:colOff>0</xdr:colOff>
      <xdr:row>4</xdr:row>
      <xdr:rowOff>0</xdr:rowOff>
    </xdr:from>
    <xdr:ext cx="53340" cy="53340"/>
    <xdr:pic macro="[1]!DesignIconClicked">
      <xdr:nvPicPr>
        <xdr:cNvPr id="25" name="BExVWYE5UFA4HO81T03WDOX5TG5O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</xdr:row>
      <xdr:rowOff>0</xdr:rowOff>
    </xdr:from>
    <xdr:ext cx="45720" cy="53340"/>
    <xdr:pic macro="[1]!DesignIconClicked">
      <xdr:nvPicPr>
        <xdr:cNvPr id="26" name="BExIX1S2IOITDU7RVNCR7B302B29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6</xdr:col>
      <xdr:colOff>0</xdr:colOff>
      <xdr:row>4</xdr:row>
      <xdr:rowOff>0</xdr:rowOff>
    </xdr:from>
    <xdr:ext cx="45720" cy="53340"/>
    <xdr:pic macro="[1]!DesignIconClicked">
      <xdr:nvPicPr>
        <xdr:cNvPr id="27" name="BExS6OTED6IW004K95OCE3ZMPD3W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</xdr:row>
      <xdr:rowOff>0</xdr:rowOff>
    </xdr:from>
    <xdr:ext cx="45720" cy="53340"/>
    <xdr:pic macro="[1]!DesignIconClicked">
      <xdr:nvPicPr>
        <xdr:cNvPr id="28" name="BExZKABMJJ6547JOE3D3RPWF6OIF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4</xdr:row>
      <xdr:rowOff>0</xdr:rowOff>
    </xdr:from>
    <xdr:ext cx="53340" cy="53340"/>
    <xdr:pic macro="[1]!DesignIconClicked">
      <xdr:nvPicPr>
        <xdr:cNvPr id="32" name="BEx5H43LJXLEJFYLMOQQAHGVOUNS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4</xdr:row>
      <xdr:rowOff>0</xdr:rowOff>
    </xdr:from>
    <xdr:ext cx="53340" cy="53340"/>
    <xdr:pic macro="[1]!DesignIconClicked">
      <xdr:nvPicPr>
        <xdr:cNvPr id="33" name="BExVWYE5UFA4HO81T03WDOX5TG5O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53340" cy="53340"/>
    <xdr:pic macro="[1]!DesignIconClicked">
      <xdr:nvPicPr>
        <xdr:cNvPr id="34" name="BEx5H43LJXLEJFYLMOQQAHGVOUNS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  <sheetName val="BExAnalyzer.xla"/>
    </sheetNames>
    <definedNames>
      <definedName name="DesignIconClicked"/>
    </definedNames>
    <sheetDataSet>
      <sheetData sheetId="0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4"/>
  <sheetViews>
    <sheetView tabSelected="1" workbookViewId="0">
      <pane ySplit="3" topLeftCell="A4" activePane="bottomLeft" state="frozen"/>
      <selection pane="bottomLeft" activeCell="B12" sqref="B12"/>
    </sheetView>
  </sheetViews>
  <sheetFormatPr defaultRowHeight="15"/>
  <cols>
    <col min="1" max="1" width="18.7109375" style="6" customWidth="1"/>
    <col min="2" max="2" width="46.5703125" style="1" customWidth="1"/>
    <col min="3" max="3" width="15.7109375" style="3" customWidth="1"/>
    <col min="4" max="4" width="11.7109375" style="3" bestFit="1" customWidth="1"/>
    <col min="5" max="5" width="11.7109375" style="3" customWidth="1"/>
    <col min="6" max="6" width="15.7109375" style="2" customWidth="1"/>
    <col min="7" max="7" width="9.140625" style="3"/>
    <col min="8" max="8" width="13.85546875" style="3" bestFit="1" customWidth="1"/>
    <col min="9" max="16384" width="9.140625" style="3"/>
  </cols>
  <sheetData>
    <row r="1" spans="1:6">
      <c r="B1" s="5"/>
      <c r="D1" s="4"/>
      <c r="E1" s="4"/>
    </row>
    <row r="2" spans="1:6" ht="15.75">
      <c r="A2" s="48" t="s">
        <v>197</v>
      </c>
      <c r="B2" s="48"/>
      <c r="C2" s="48"/>
      <c r="D2" s="48"/>
      <c r="E2" s="48"/>
      <c r="F2" s="48"/>
    </row>
    <row r="3" spans="1:6" ht="21">
      <c r="A3" s="47"/>
      <c r="B3" s="47"/>
      <c r="C3" s="47"/>
      <c r="D3" s="47"/>
      <c r="E3" s="47"/>
      <c r="F3" s="47"/>
    </row>
    <row r="4" spans="1:6">
      <c r="A4" s="7" t="s">
        <v>198</v>
      </c>
      <c r="B4" s="8" t="s">
        <v>199</v>
      </c>
      <c r="C4" s="9" t="s">
        <v>200</v>
      </c>
      <c r="D4" s="9" t="s">
        <v>201</v>
      </c>
      <c r="E4" s="9" t="s">
        <v>202</v>
      </c>
      <c r="F4" s="9" t="s">
        <v>203</v>
      </c>
    </row>
    <row r="5" spans="1:6" ht="15" customHeight="1">
      <c r="A5" s="44" t="s">
        <v>182</v>
      </c>
      <c r="B5" s="45" t="s">
        <v>183</v>
      </c>
      <c r="C5" s="46">
        <f>SUM(C6+C68)</f>
        <v>3100953434</v>
      </c>
      <c r="D5" s="46">
        <f>SUM(D6+D68)</f>
        <v>20650000</v>
      </c>
      <c r="E5" s="46">
        <f>SUM(E6+E68)</f>
        <v>168437500</v>
      </c>
      <c r="F5" s="46">
        <f t="shared" ref="F5:F66" si="0">C5-D5+E5</f>
        <v>3248740934</v>
      </c>
    </row>
    <row r="6" spans="1:6" ht="15" customHeight="1">
      <c r="A6" s="14" t="s">
        <v>93</v>
      </c>
      <c r="B6" s="15" t="s">
        <v>94</v>
      </c>
      <c r="C6" s="16">
        <f>C7+C52</f>
        <v>82789300</v>
      </c>
      <c r="D6" s="16">
        <f>D7+D52</f>
        <v>12500000</v>
      </c>
      <c r="E6" s="16">
        <f>E7+E52</f>
        <v>5737500</v>
      </c>
      <c r="F6" s="16">
        <f t="shared" si="0"/>
        <v>76026800</v>
      </c>
    </row>
    <row r="7" spans="1:6" ht="21" customHeight="1">
      <c r="A7" s="17" t="s">
        <v>184</v>
      </c>
      <c r="B7" s="18" t="s">
        <v>185</v>
      </c>
      <c r="C7" s="19">
        <v>82550000</v>
      </c>
      <c r="D7" s="19">
        <f>SUM(D8+D19+D37+D45)</f>
        <v>12500000</v>
      </c>
      <c r="E7" s="19">
        <f>SUM(E8+E19+E37+E45)</f>
        <v>5737500</v>
      </c>
      <c r="F7" s="19">
        <f t="shared" si="0"/>
        <v>75787500</v>
      </c>
    </row>
    <row r="8" spans="1:6" ht="15" customHeight="1">
      <c r="A8" s="20" t="s">
        <v>3</v>
      </c>
      <c r="B8" s="21" t="s">
        <v>4</v>
      </c>
      <c r="C8" s="22">
        <v>15000000</v>
      </c>
      <c r="D8" s="22">
        <f t="shared" ref="D8:E8" si="1">SUM(D9+D16)</f>
        <v>4500000</v>
      </c>
      <c r="E8" s="22">
        <f t="shared" si="1"/>
        <v>4537500</v>
      </c>
      <c r="F8" s="22">
        <f t="shared" si="0"/>
        <v>15037500</v>
      </c>
    </row>
    <row r="9" spans="1:6" ht="15" customHeight="1">
      <c r="A9" s="23" t="s">
        <v>30</v>
      </c>
      <c r="B9" s="24" t="s">
        <v>31</v>
      </c>
      <c r="C9" s="25">
        <v>5100000</v>
      </c>
      <c r="D9" s="25">
        <f t="shared" ref="D9:E9" si="2">SUM(D10+D12+D14)</f>
        <v>0</v>
      </c>
      <c r="E9" s="25">
        <f t="shared" si="2"/>
        <v>4537500</v>
      </c>
      <c r="F9" s="25">
        <f t="shared" si="0"/>
        <v>9637500</v>
      </c>
    </row>
    <row r="10" spans="1:6" ht="15" customHeight="1">
      <c r="A10" s="26" t="s">
        <v>173</v>
      </c>
      <c r="B10" s="27" t="s">
        <v>174</v>
      </c>
      <c r="C10" s="28">
        <v>100000</v>
      </c>
      <c r="D10" s="28">
        <f t="shared" ref="D10:E10" si="3">SUM(D11)</f>
        <v>0</v>
      </c>
      <c r="E10" s="28">
        <f t="shared" si="3"/>
        <v>0</v>
      </c>
      <c r="F10" s="28">
        <f t="shared" si="0"/>
        <v>100000</v>
      </c>
    </row>
    <row r="11" spans="1:6" ht="15" hidden="1" customHeight="1">
      <c r="A11" s="29" t="s">
        <v>175</v>
      </c>
      <c r="B11" s="27" t="s">
        <v>176</v>
      </c>
      <c r="C11" s="30">
        <v>100000</v>
      </c>
      <c r="D11" s="30"/>
      <c r="E11" s="30"/>
      <c r="F11" s="31">
        <f t="shared" si="0"/>
        <v>100000</v>
      </c>
    </row>
    <row r="12" spans="1:6" ht="15" customHeight="1">
      <c r="A12" s="26" t="s">
        <v>67</v>
      </c>
      <c r="B12" s="27" t="s">
        <v>68</v>
      </c>
      <c r="C12" s="28">
        <v>4500000</v>
      </c>
      <c r="D12" s="28">
        <f t="shared" ref="D12:E12" si="4">SUM(D13)</f>
        <v>0</v>
      </c>
      <c r="E12" s="28">
        <f t="shared" si="4"/>
        <v>4500000</v>
      </c>
      <c r="F12" s="28">
        <f t="shared" si="0"/>
        <v>9000000</v>
      </c>
    </row>
    <row r="13" spans="1:6" ht="15" hidden="1" customHeight="1">
      <c r="A13" s="29" t="s">
        <v>69</v>
      </c>
      <c r="B13" s="27" t="s">
        <v>70</v>
      </c>
      <c r="C13" s="30">
        <v>4500000</v>
      </c>
      <c r="D13" s="30"/>
      <c r="E13" s="30">
        <v>4500000</v>
      </c>
      <c r="F13" s="31">
        <f t="shared" si="0"/>
        <v>9000000</v>
      </c>
    </row>
    <row r="14" spans="1:6" ht="15" customHeight="1">
      <c r="A14" s="26" t="s">
        <v>32</v>
      </c>
      <c r="B14" s="27" t="s">
        <v>33</v>
      </c>
      <c r="C14" s="28">
        <v>500000</v>
      </c>
      <c r="D14" s="28">
        <f t="shared" ref="D14:E14" si="5">SUM(D15)</f>
        <v>0</v>
      </c>
      <c r="E14" s="28">
        <f t="shared" si="5"/>
        <v>37500</v>
      </c>
      <c r="F14" s="28">
        <f t="shared" si="0"/>
        <v>537500</v>
      </c>
    </row>
    <row r="15" spans="1:6" ht="15" hidden="1" customHeight="1">
      <c r="A15" s="32" t="s">
        <v>34</v>
      </c>
      <c r="B15" s="33" t="s">
        <v>35</v>
      </c>
      <c r="C15" s="34">
        <v>500000</v>
      </c>
      <c r="D15" s="34"/>
      <c r="E15" s="34">
        <v>37500</v>
      </c>
      <c r="F15" s="35">
        <f t="shared" si="0"/>
        <v>537500</v>
      </c>
    </row>
    <row r="16" spans="1:6" ht="15" customHeight="1">
      <c r="A16" s="23" t="s">
        <v>157</v>
      </c>
      <c r="B16" s="24" t="s">
        <v>158</v>
      </c>
      <c r="C16" s="25">
        <v>9900000</v>
      </c>
      <c r="D16" s="25">
        <f t="shared" ref="D16:E17" si="6">SUM(D17)</f>
        <v>4500000</v>
      </c>
      <c r="E16" s="25">
        <f t="shared" si="6"/>
        <v>0</v>
      </c>
      <c r="F16" s="25">
        <f t="shared" si="0"/>
        <v>5400000</v>
      </c>
    </row>
    <row r="17" spans="1:6" ht="15" customHeight="1">
      <c r="A17" s="26" t="s">
        <v>159</v>
      </c>
      <c r="B17" s="27" t="s">
        <v>160</v>
      </c>
      <c r="C17" s="28">
        <v>9900000</v>
      </c>
      <c r="D17" s="28">
        <f t="shared" si="6"/>
        <v>4500000</v>
      </c>
      <c r="E17" s="28">
        <f t="shared" si="6"/>
        <v>0</v>
      </c>
      <c r="F17" s="28">
        <f t="shared" si="0"/>
        <v>5400000</v>
      </c>
    </row>
    <row r="18" spans="1:6" ht="15" hidden="1" customHeight="1">
      <c r="A18" s="32" t="s">
        <v>161</v>
      </c>
      <c r="B18" s="33" t="s">
        <v>160</v>
      </c>
      <c r="C18" s="34">
        <v>9900000</v>
      </c>
      <c r="D18" s="34">
        <v>4500000</v>
      </c>
      <c r="E18" s="34"/>
      <c r="F18" s="35">
        <f t="shared" si="0"/>
        <v>5400000</v>
      </c>
    </row>
    <row r="19" spans="1:6" ht="15" customHeight="1">
      <c r="A19" s="20" t="s">
        <v>47</v>
      </c>
      <c r="B19" s="21" t="s">
        <v>73</v>
      </c>
      <c r="C19" s="22">
        <v>38450000</v>
      </c>
      <c r="D19" s="22">
        <f t="shared" ref="D19:E19" si="7">SUM(D20+D32)</f>
        <v>7500000</v>
      </c>
      <c r="E19" s="22">
        <f t="shared" si="7"/>
        <v>1200000</v>
      </c>
      <c r="F19" s="22">
        <f t="shared" si="0"/>
        <v>32150000</v>
      </c>
    </row>
    <row r="20" spans="1:6" ht="15" customHeight="1">
      <c r="A20" s="23" t="s">
        <v>30</v>
      </c>
      <c r="B20" s="24" t="s">
        <v>31</v>
      </c>
      <c r="C20" s="25">
        <v>36050000</v>
      </c>
      <c r="D20" s="25">
        <f t="shared" ref="D20:E20" si="8">SUM(D21+D23+D30)</f>
        <v>7500000</v>
      </c>
      <c r="E20" s="25">
        <f t="shared" si="8"/>
        <v>200000</v>
      </c>
      <c r="F20" s="25">
        <f t="shared" si="0"/>
        <v>28750000</v>
      </c>
    </row>
    <row r="21" spans="1:6" ht="15" customHeight="1">
      <c r="A21" s="26" t="s">
        <v>173</v>
      </c>
      <c r="B21" s="27" t="s">
        <v>174</v>
      </c>
      <c r="C21" s="28">
        <v>2100000</v>
      </c>
      <c r="D21" s="28">
        <f t="shared" ref="D21:E21" si="9">SUM(D22)</f>
        <v>1500000</v>
      </c>
      <c r="E21" s="28">
        <f t="shared" si="9"/>
        <v>0</v>
      </c>
      <c r="F21" s="28">
        <f t="shared" si="0"/>
        <v>600000</v>
      </c>
    </row>
    <row r="22" spans="1:6" ht="15" hidden="1" customHeight="1">
      <c r="A22" s="29" t="s">
        <v>175</v>
      </c>
      <c r="B22" s="27" t="s">
        <v>176</v>
      </c>
      <c r="C22" s="30">
        <v>2100000</v>
      </c>
      <c r="D22" s="30">
        <v>1500000</v>
      </c>
      <c r="E22" s="30"/>
      <c r="F22" s="31">
        <f t="shared" si="0"/>
        <v>600000</v>
      </c>
    </row>
    <row r="23" spans="1:6" ht="15" customHeight="1">
      <c r="A23" s="26" t="s">
        <v>67</v>
      </c>
      <c r="B23" s="27" t="s">
        <v>68</v>
      </c>
      <c r="C23" s="28">
        <v>25950000</v>
      </c>
      <c r="D23" s="28">
        <f t="shared" ref="D23:E23" si="10">SUM(D24:D29)</f>
        <v>0</v>
      </c>
      <c r="E23" s="28">
        <f t="shared" si="10"/>
        <v>200000</v>
      </c>
      <c r="F23" s="28">
        <f t="shared" si="0"/>
        <v>26150000</v>
      </c>
    </row>
    <row r="24" spans="1:6" ht="15" hidden="1" customHeight="1">
      <c r="A24" s="29" t="s">
        <v>76</v>
      </c>
      <c r="B24" s="27" t="s">
        <v>77</v>
      </c>
      <c r="C24" s="30">
        <v>600000</v>
      </c>
      <c r="D24" s="30"/>
      <c r="E24" s="30">
        <v>200000</v>
      </c>
      <c r="F24" s="31">
        <f t="shared" si="0"/>
        <v>800000</v>
      </c>
    </row>
    <row r="25" spans="1:6" ht="15" hidden="1" customHeight="1">
      <c r="A25" s="29" t="s">
        <v>91</v>
      </c>
      <c r="B25" s="27" t="s">
        <v>92</v>
      </c>
      <c r="C25" s="30">
        <v>0</v>
      </c>
      <c r="D25" s="30"/>
      <c r="E25" s="30"/>
      <c r="F25" s="31">
        <f t="shared" si="0"/>
        <v>0</v>
      </c>
    </row>
    <row r="26" spans="1:6" ht="15" hidden="1" customHeight="1">
      <c r="A26" s="29" t="s">
        <v>130</v>
      </c>
      <c r="B26" s="27" t="s">
        <v>131</v>
      </c>
      <c r="C26" s="30">
        <v>9900000</v>
      </c>
      <c r="D26" s="30"/>
      <c r="E26" s="30"/>
      <c r="F26" s="31">
        <f t="shared" si="0"/>
        <v>9900000</v>
      </c>
    </row>
    <row r="27" spans="1:6" ht="15" hidden="1" customHeight="1">
      <c r="A27" s="29" t="s">
        <v>69</v>
      </c>
      <c r="B27" s="27" t="s">
        <v>70</v>
      </c>
      <c r="C27" s="30">
        <v>15000000</v>
      </c>
      <c r="D27" s="30"/>
      <c r="E27" s="30"/>
      <c r="F27" s="31">
        <f t="shared" si="0"/>
        <v>15000000</v>
      </c>
    </row>
    <row r="28" spans="1:6" ht="15" hidden="1" customHeight="1">
      <c r="A28" s="29" t="s">
        <v>149</v>
      </c>
      <c r="B28" s="27" t="s">
        <v>150</v>
      </c>
      <c r="C28" s="30">
        <v>50000</v>
      </c>
      <c r="D28" s="30"/>
      <c r="E28" s="30"/>
      <c r="F28" s="31">
        <f t="shared" si="0"/>
        <v>50000</v>
      </c>
    </row>
    <row r="29" spans="1:6" ht="15" hidden="1" customHeight="1">
      <c r="A29" s="29" t="s">
        <v>132</v>
      </c>
      <c r="B29" s="27" t="s">
        <v>133</v>
      </c>
      <c r="C29" s="30">
        <v>400000</v>
      </c>
      <c r="D29" s="30"/>
      <c r="E29" s="30"/>
      <c r="F29" s="31">
        <f t="shared" si="0"/>
        <v>400000</v>
      </c>
    </row>
    <row r="30" spans="1:6" ht="15" customHeight="1">
      <c r="A30" s="26" t="s">
        <v>32</v>
      </c>
      <c r="B30" s="27" t="s">
        <v>33</v>
      </c>
      <c r="C30" s="28">
        <v>8000000</v>
      </c>
      <c r="D30" s="28">
        <f t="shared" ref="D30:E30" si="11">SUM(D31)</f>
        <v>6000000</v>
      </c>
      <c r="E30" s="28">
        <f t="shared" si="11"/>
        <v>0</v>
      </c>
      <c r="F30" s="28">
        <f t="shared" si="0"/>
        <v>2000000</v>
      </c>
    </row>
    <row r="31" spans="1:6" ht="15" hidden="1" customHeight="1">
      <c r="A31" s="32" t="s">
        <v>34</v>
      </c>
      <c r="B31" s="33" t="s">
        <v>35</v>
      </c>
      <c r="C31" s="34">
        <v>8000000</v>
      </c>
      <c r="D31" s="34">
        <v>6000000</v>
      </c>
      <c r="E31" s="34"/>
      <c r="F31" s="35">
        <f t="shared" si="0"/>
        <v>2000000</v>
      </c>
    </row>
    <row r="32" spans="1:6" ht="15" customHeight="1">
      <c r="A32" s="23" t="s">
        <v>157</v>
      </c>
      <c r="B32" s="24" t="s">
        <v>158</v>
      </c>
      <c r="C32" s="25">
        <v>2400000</v>
      </c>
      <c r="D32" s="25">
        <f t="shared" ref="D32:E32" si="12">SUM(D33+D35)</f>
        <v>0</v>
      </c>
      <c r="E32" s="25">
        <f t="shared" si="12"/>
        <v>1000000</v>
      </c>
      <c r="F32" s="25">
        <f t="shared" si="0"/>
        <v>3400000</v>
      </c>
    </row>
    <row r="33" spans="1:6" ht="15" customHeight="1">
      <c r="A33" s="26" t="s">
        <v>159</v>
      </c>
      <c r="B33" s="27" t="s">
        <v>160</v>
      </c>
      <c r="C33" s="28">
        <v>1700000</v>
      </c>
      <c r="D33" s="28">
        <f t="shared" ref="D33:E33" si="13">SUM(D34)</f>
        <v>0</v>
      </c>
      <c r="E33" s="28">
        <f t="shared" si="13"/>
        <v>1000000</v>
      </c>
      <c r="F33" s="28">
        <f t="shared" si="0"/>
        <v>2700000</v>
      </c>
    </row>
    <row r="34" spans="1:6" ht="15" hidden="1" customHeight="1">
      <c r="A34" s="29" t="s">
        <v>161</v>
      </c>
      <c r="B34" s="27" t="s">
        <v>160</v>
      </c>
      <c r="C34" s="30">
        <v>1700000</v>
      </c>
      <c r="D34" s="30"/>
      <c r="E34" s="30">
        <v>1000000</v>
      </c>
      <c r="F34" s="31">
        <f t="shared" si="0"/>
        <v>2700000</v>
      </c>
    </row>
    <row r="35" spans="1:6" ht="15" customHeight="1">
      <c r="A35" s="26" t="s">
        <v>166</v>
      </c>
      <c r="B35" s="27" t="s">
        <v>167</v>
      </c>
      <c r="C35" s="28">
        <v>700000</v>
      </c>
      <c r="D35" s="28">
        <f t="shared" ref="D35:E35" si="14">SUM(D36)</f>
        <v>0</v>
      </c>
      <c r="E35" s="28">
        <f t="shared" si="14"/>
        <v>0</v>
      </c>
      <c r="F35" s="28">
        <f t="shared" si="0"/>
        <v>700000</v>
      </c>
    </row>
    <row r="36" spans="1:6" ht="15" hidden="1" customHeight="1">
      <c r="A36" s="32" t="s">
        <v>168</v>
      </c>
      <c r="B36" s="33" t="s">
        <v>167</v>
      </c>
      <c r="C36" s="34">
        <v>700000</v>
      </c>
      <c r="D36" s="34"/>
      <c r="E36" s="34"/>
      <c r="F36" s="35">
        <f t="shared" si="0"/>
        <v>700000</v>
      </c>
    </row>
    <row r="37" spans="1:6" ht="15" customHeight="1">
      <c r="A37" s="20" t="s">
        <v>41</v>
      </c>
      <c r="B37" s="21" t="s">
        <v>42</v>
      </c>
      <c r="C37" s="22">
        <v>29100000</v>
      </c>
      <c r="D37" s="22">
        <f t="shared" ref="D37:E37" si="15">SUM(D38)</f>
        <v>500000</v>
      </c>
      <c r="E37" s="22">
        <f t="shared" si="15"/>
        <v>0</v>
      </c>
      <c r="F37" s="22">
        <f t="shared" si="0"/>
        <v>28600000</v>
      </c>
    </row>
    <row r="38" spans="1:6" ht="15" customHeight="1">
      <c r="A38" s="23" t="s">
        <v>30</v>
      </c>
      <c r="B38" s="24" t="s">
        <v>31</v>
      </c>
      <c r="C38" s="25">
        <v>29100000</v>
      </c>
      <c r="D38" s="25">
        <f>SUM(D39+D43)</f>
        <v>500000</v>
      </c>
      <c r="E38" s="25">
        <f>SUM(E39+E43)</f>
        <v>0</v>
      </c>
      <c r="F38" s="25">
        <f t="shared" si="0"/>
        <v>28600000</v>
      </c>
    </row>
    <row r="39" spans="1:6" ht="15" customHeight="1">
      <c r="A39" s="26" t="s">
        <v>67</v>
      </c>
      <c r="B39" s="27" t="s">
        <v>68</v>
      </c>
      <c r="C39" s="28">
        <v>21100000</v>
      </c>
      <c r="D39" s="28">
        <f>SUM(D40:D42)</f>
        <v>500000</v>
      </c>
      <c r="E39" s="28">
        <f>SUM(E40:E42)</f>
        <v>0</v>
      </c>
      <c r="F39" s="28">
        <f t="shared" si="0"/>
        <v>20600000</v>
      </c>
    </row>
    <row r="40" spans="1:6" ht="15" hidden="1" customHeight="1">
      <c r="A40" s="29" t="s">
        <v>76</v>
      </c>
      <c r="B40" s="27" t="s">
        <v>77</v>
      </c>
      <c r="C40" s="30">
        <v>800000</v>
      </c>
      <c r="D40" s="30">
        <v>500000</v>
      </c>
      <c r="E40" s="30"/>
      <c r="F40" s="31">
        <f t="shared" si="0"/>
        <v>300000</v>
      </c>
    </row>
    <row r="41" spans="1:6" ht="15" hidden="1" customHeight="1">
      <c r="A41" s="29" t="s">
        <v>130</v>
      </c>
      <c r="B41" s="27" t="s">
        <v>131</v>
      </c>
      <c r="C41" s="30">
        <v>300000</v>
      </c>
      <c r="D41" s="30"/>
      <c r="E41" s="30"/>
      <c r="F41" s="31">
        <f t="shared" si="0"/>
        <v>300000</v>
      </c>
    </row>
    <row r="42" spans="1:6" ht="15" hidden="1" customHeight="1">
      <c r="A42" s="29" t="s">
        <v>69</v>
      </c>
      <c r="B42" s="27" t="s">
        <v>70</v>
      </c>
      <c r="C42" s="30">
        <v>20000000</v>
      </c>
      <c r="D42" s="30"/>
      <c r="E42" s="30"/>
      <c r="F42" s="31">
        <f t="shared" si="0"/>
        <v>20000000</v>
      </c>
    </row>
    <row r="43" spans="1:6" ht="15" customHeight="1">
      <c r="A43" s="26" t="s">
        <v>32</v>
      </c>
      <c r="B43" s="27" t="s">
        <v>33</v>
      </c>
      <c r="C43" s="28">
        <v>8000000</v>
      </c>
      <c r="D43" s="28">
        <f t="shared" ref="D43:E43" si="16">SUM(D44)</f>
        <v>0</v>
      </c>
      <c r="E43" s="28">
        <f t="shared" si="16"/>
        <v>0</v>
      </c>
      <c r="F43" s="28">
        <f t="shared" si="0"/>
        <v>8000000</v>
      </c>
    </row>
    <row r="44" spans="1:6" ht="15" hidden="1" customHeight="1">
      <c r="A44" s="32" t="s">
        <v>34</v>
      </c>
      <c r="B44" s="33" t="s">
        <v>35</v>
      </c>
      <c r="C44" s="34">
        <v>8000000</v>
      </c>
      <c r="D44" s="34"/>
      <c r="E44" s="34"/>
      <c r="F44" s="35">
        <f t="shared" si="0"/>
        <v>8000000</v>
      </c>
    </row>
    <row r="45" spans="1:6" ht="15" hidden="1" customHeight="1">
      <c r="A45" s="20" t="s">
        <v>63</v>
      </c>
      <c r="B45" s="21" t="s">
        <v>64</v>
      </c>
      <c r="C45" s="22"/>
      <c r="D45" s="22">
        <f t="shared" ref="D45:E47" si="17">D46</f>
        <v>0</v>
      </c>
      <c r="E45" s="22">
        <f t="shared" si="17"/>
        <v>0</v>
      </c>
      <c r="F45" s="22">
        <f t="shared" si="0"/>
        <v>0</v>
      </c>
    </row>
    <row r="46" spans="1:6" ht="15" hidden="1" customHeight="1">
      <c r="A46" s="23" t="s">
        <v>30</v>
      </c>
      <c r="B46" s="24" t="s">
        <v>31</v>
      </c>
      <c r="C46" s="25"/>
      <c r="D46" s="25">
        <f t="shared" si="17"/>
        <v>0</v>
      </c>
      <c r="E46" s="25">
        <f t="shared" si="17"/>
        <v>0</v>
      </c>
      <c r="F46" s="25">
        <f t="shared" si="0"/>
        <v>0</v>
      </c>
    </row>
    <row r="47" spans="1:6" ht="15" hidden="1" customHeight="1">
      <c r="A47" s="36" t="s">
        <v>67</v>
      </c>
      <c r="B47" s="37" t="s">
        <v>68</v>
      </c>
      <c r="C47" s="38"/>
      <c r="D47" s="38">
        <f t="shared" si="17"/>
        <v>0</v>
      </c>
      <c r="E47" s="38">
        <f t="shared" si="17"/>
        <v>0</v>
      </c>
      <c r="F47" s="38">
        <f t="shared" si="0"/>
        <v>0</v>
      </c>
    </row>
    <row r="48" spans="1:6" ht="15" hidden="1" customHeight="1">
      <c r="A48" s="32" t="s">
        <v>69</v>
      </c>
      <c r="B48" s="33" t="s">
        <v>70</v>
      </c>
      <c r="C48" s="34"/>
      <c r="D48" s="34"/>
      <c r="E48" s="34"/>
      <c r="F48" s="35">
        <f t="shared" si="0"/>
        <v>0</v>
      </c>
    </row>
    <row r="49" spans="1:6" ht="15" hidden="1" customHeight="1">
      <c r="A49" s="23" t="s">
        <v>157</v>
      </c>
      <c r="B49" s="24" t="s">
        <v>158</v>
      </c>
      <c r="C49" s="25"/>
      <c r="D49" s="25">
        <f>D50</f>
        <v>0</v>
      </c>
      <c r="E49" s="25">
        <f>E50</f>
        <v>0</v>
      </c>
      <c r="F49" s="25">
        <f t="shared" si="0"/>
        <v>0</v>
      </c>
    </row>
    <row r="50" spans="1:6" ht="15" hidden="1" customHeight="1">
      <c r="A50" s="36" t="s">
        <v>159</v>
      </c>
      <c r="B50" s="37" t="s">
        <v>160</v>
      </c>
      <c r="C50" s="38"/>
      <c r="D50" s="38">
        <f>D51</f>
        <v>0</v>
      </c>
      <c r="E50" s="38">
        <f>E51</f>
        <v>0</v>
      </c>
      <c r="F50" s="38">
        <f t="shared" si="0"/>
        <v>0</v>
      </c>
    </row>
    <row r="51" spans="1:6" ht="15" hidden="1" customHeight="1">
      <c r="A51" s="32" t="s">
        <v>161</v>
      </c>
      <c r="B51" s="33" t="s">
        <v>160</v>
      </c>
      <c r="C51" s="34"/>
      <c r="D51" s="34"/>
      <c r="E51" s="34"/>
      <c r="F51" s="35">
        <f t="shared" si="0"/>
        <v>0</v>
      </c>
    </row>
    <row r="52" spans="1:6" ht="24" customHeight="1">
      <c r="A52" s="17" t="s">
        <v>186</v>
      </c>
      <c r="B52" s="18" t="s">
        <v>179</v>
      </c>
      <c r="C52" s="19">
        <v>239300</v>
      </c>
      <c r="D52" s="19">
        <f t="shared" ref="D52:E52" si="18">SUM(D53+D60)</f>
        <v>0</v>
      </c>
      <c r="E52" s="19">
        <f t="shared" si="18"/>
        <v>0</v>
      </c>
      <c r="F52" s="19">
        <f t="shared" si="0"/>
        <v>239300</v>
      </c>
    </row>
    <row r="53" spans="1:6" ht="15" customHeight="1">
      <c r="A53" s="20" t="s">
        <v>71</v>
      </c>
      <c r="B53" s="21" t="s">
        <v>72</v>
      </c>
      <c r="C53" s="22">
        <v>35895</v>
      </c>
      <c r="D53" s="22">
        <f t="shared" ref="D53:E53" si="19">SUM(D54+D57)</f>
        <v>0</v>
      </c>
      <c r="E53" s="22">
        <f t="shared" si="19"/>
        <v>0</v>
      </c>
      <c r="F53" s="22">
        <f t="shared" si="0"/>
        <v>35895</v>
      </c>
    </row>
    <row r="54" spans="1:6" ht="15" customHeight="1">
      <c r="A54" s="23" t="s">
        <v>5</v>
      </c>
      <c r="B54" s="24" t="s">
        <v>6</v>
      </c>
      <c r="C54" s="25">
        <v>35895</v>
      </c>
      <c r="D54" s="25">
        <f t="shared" ref="D54:E55" si="20">SUM(D55)</f>
        <v>0</v>
      </c>
      <c r="E54" s="25">
        <f t="shared" si="20"/>
        <v>0</v>
      </c>
      <c r="F54" s="25">
        <f t="shared" si="0"/>
        <v>35895</v>
      </c>
    </row>
    <row r="55" spans="1:6" ht="15" customHeight="1">
      <c r="A55" s="26" t="s">
        <v>7</v>
      </c>
      <c r="B55" s="27" t="s">
        <v>8</v>
      </c>
      <c r="C55" s="28">
        <v>35895</v>
      </c>
      <c r="D55" s="28">
        <f t="shared" si="20"/>
        <v>0</v>
      </c>
      <c r="E55" s="28">
        <f t="shared" si="20"/>
        <v>0</v>
      </c>
      <c r="F55" s="28">
        <f t="shared" si="0"/>
        <v>35895</v>
      </c>
    </row>
    <row r="56" spans="1:6" ht="15" hidden="1" customHeight="1">
      <c r="A56" s="32" t="s">
        <v>13</v>
      </c>
      <c r="B56" s="33" t="s">
        <v>14</v>
      </c>
      <c r="C56" s="39">
        <v>35895</v>
      </c>
      <c r="D56" s="39"/>
      <c r="E56" s="39"/>
      <c r="F56" s="39">
        <f t="shared" si="0"/>
        <v>35895</v>
      </c>
    </row>
    <row r="57" spans="1:6" ht="15" customHeight="1">
      <c r="A57" s="23" t="s">
        <v>30</v>
      </c>
      <c r="B57" s="24" t="s">
        <v>31</v>
      </c>
      <c r="C57" s="25"/>
      <c r="D57" s="25">
        <f t="shared" ref="D57:E58" si="21">SUM(D58)</f>
        <v>0</v>
      </c>
      <c r="E57" s="25">
        <f t="shared" si="21"/>
        <v>0</v>
      </c>
      <c r="F57" s="25">
        <f t="shared" si="0"/>
        <v>0</v>
      </c>
    </row>
    <row r="58" spans="1:6" ht="15" customHeight="1">
      <c r="A58" s="26" t="s">
        <v>67</v>
      </c>
      <c r="B58" s="27" t="s">
        <v>68</v>
      </c>
      <c r="C58" s="28"/>
      <c r="D58" s="28">
        <f t="shared" si="21"/>
        <v>0</v>
      </c>
      <c r="E58" s="28">
        <f t="shared" si="21"/>
        <v>0</v>
      </c>
      <c r="F58" s="28">
        <f t="shared" si="0"/>
        <v>0</v>
      </c>
    </row>
    <row r="59" spans="1:6" ht="15" hidden="1" customHeight="1">
      <c r="A59" s="32" t="s">
        <v>69</v>
      </c>
      <c r="B59" s="33" t="s">
        <v>70</v>
      </c>
      <c r="C59" s="39"/>
      <c r="D59" s="39"/>
      <c r="E59" s="39"/>
      <c r="F59" s="39">
        <f t="shared" si="0"/>
        <v>0</v>
      </c>
    </row>
    <row r="60" spans="1:6" ht="15" customHeight="1">
      <c r="A60" s="20" t="s">
        <v>105</v>
      </c>
      <c r="B60" s="21" t="s">
        <v>106</v>
      </c>
      <c r="C60" s="22">
        <v>203405</v>
      </c>
      <c r="D60" s="22">
        <f t="shared" ref="D60:E60" si="22">SUM(D61+D65)</f>
        <v>0</v>
      </c>
      <c r="E60" s="22">
        <f t="shared" si="22"/>
        <v>0</v>
      </c>
      <c r="F60" s="22">
        <f t="shared" si="0"/>
        <v>203405</v>
      </c>
    </row>
    <row r="61" spans="1:6" ht="15" customHeight="1">
      <c r="A61" s="23" t="s">
        <v>5</v>
      </c>
      <c r="B61" s="24" t="s">
        <v>6</v>
      </c>
      <c r="C61" s="25">
        <v>203405</v>
      </c>
      <c r="D61" s="25">
        <f t="shared" ref="D61:E61" si="23">SUM(D62)</f>
        <v>0</v>
      </c>
      <c r="E61" s="25">
        <f t="shared" si="23"/>
        <v>0</v>
      </c>
      <c r="F61" s="25">
        <f t="shared" si="0"/>
        <v>203405</v>
      </c>
    </row>
    <row r="62" spans="1:6" ht="15" customHeight="1">
      <c r="A62" s="26" t="s">
        <v>7</v>
      </c>
      <c r="B62" s="27" t="s">
        <v>8</v>
      </c>
      <c r="C62" s="28">
        <v>203405</v>
      </c>
      <c r="D62" s="28">
        <f t="shared" ref="D62:E62" si="24">SUM(D63:D64)</f>
        <v>0</v>
      </c>
      <c r="E62" s="28">
        <f t="shared" si="24"/>
        <v>0</v>
      </c>
      <c r="F62" s="28">
        <f t="shared" si="0"/>
        <v>203405</v>
      </c>
    </row>
    <row r="63" spans="1:6" ht="15" hidden="1" customHeight="1">
      <c r="A63" s="32" t="s">
        <v>11</v>
      </c>
      <c r="B63" s="33" t="s">
        <v>12</v>
      </c>
      <c r="C63" s="39"/>
      <c r="D63" s="39"/>
      <c r="E63" s="39"/>
      <c r="F63" s="39">
        <f t="shared" si="0"/>
        <v>0</v>
      </c>
    </row>
    <row r="64" spans="1:6" ht="15" hidden="1" customHeight="1">
      <c r="A64" s="32" t="s">
        <v>13</v>
      </c>
      <c r="B64" s="33" t="s">
        <v>14</v>
      </c>
      <c r="C64" s="39">
        <v>203405</v>
      </c>
      <c r="D64" s="39"/>
      <c r="E64" s="39"/>
      <c r="F64" s="39">
        <f t="shared" si="0"/>
        <v>203405</v>
      </c>
    </row>
    <row r="65" spans="1:6" ht="15" customHeight="1">
      <c r="A65" s="23" t="s">
        <v>30</v>
      </c>
      <c r="B65" s="24" t="s">
        <v>31</v>
      </c>
      <c r="C65" s="25"/>
      <c r="D65" s="25">
        <f t="shared" ref="D65:E66" si="25">SUM(D66)</f>
        <v>0</v>
      </c>
      <c r="E65" s="25">
        <f t="shared" si="25"/>
        <v>0</v>
      </c>
      <c r="F65" s="25">
        <f t="shared" si="0"/>
        <v>0</v>
      </c>
    </row>
    <row r="66" spans="1:6" ht="15" customHeight="1">
      <c r="A66" s="26" t="s">
        <v>67</v>
      </c>
      <c r="B66" s="27" t="s">
        <v>68</v>
      </c>
      <c r="C66" s="28"/>
      <c r="D66" s="28">
        <f t="shared" si="25"/>
        <v>0</v>
      </c>
      <c r="E66" s="28">
        <f t="shared" si="25"/>
        <v>0</v>
      </c>
      <c r="F66" s="28">
        <f t="shared" si="0"/>
        <v>0</v>
      </c>
    </row>
    <row r="67" spans="1:6" ht="15" hidden="1" customHeight="1">
      <c r="A67" s="32" t="s">
        <v>69</v>
      </c>
      <c r="B67" s="33" t="s">
        <v>70</v>
      </c>
      <c r="C67" s="39"/>
      <c r="D67" s="39"/>
      <c r="E67" s="39"/>
      <c r="F67" s="39">
        <f t="shared" ref="F67:F130" si="26">C67-D67+E67</f>
        <v>0</v>
      </c>
    </row>
    <row r="68" spans="1:6" ht="15" customHeight="1">
      <c r="A68" s="14" t="s">
        <v>147</v>
      </c>
      <c r="B68" s="15" t="s">
        <v>148</v>
      </c>
      <c r="C68" s="16">
        <f>C69+C242+C247</f>
        <v>3018164134</v>
      </c>
      <c r="D68" s="16">
        <f>D69+D242+D247</f>
        <v>8150000</v>
      </c>
      <c r="E68" s="16">
        <f>E69+E242+E247</f>
        <v>162700000</v>
      </c>
      <c r="F68" s="16">
        <f t="shared" si="26"/>
        <v>3172714134</v>
      </c>
    </row>
    <row r="69" spans="1:6" ht="22.5" customHeight="1">
      <c r="A69" s="17" t="s">
        <v>187</v>
      </c>
      <c r="B69" s="18" t="s">
        <v>107</v>
      </c>
      <c r="C69" s="19">
        <f>SUM(C70+C74+C155+C203+C215+C238)</f>
        <v>3016414134</v>
      </c>
      <c r="D69" s="19">
        <f>SUM(D70+D74+D155+D203+D215+D238)</f>
        <v>8150000</v>
      </c>
      <c r="E69" s="19">
        <f>SUM(E70+E74+E155+E203+E215+E238)</f>
        <v>162700000</v>
      </c>
      <c r="F69" s="19">
        <f t="shared" si="26"/>
        <v>3170964134</v>
      </c>
    </row>
    <row r="70" spans="1:6" ht="15" customHeight="1">
      <c r="A70" s="20" t="s">
        <v>3</v>
      </c>
      <c r="B70" s="21" t="s">
        <v>4</v>
      </c>
      <c r="C70" s="22">
        <f t="shared" ref="C70:E72" si="27">C71</f>
        <v>226379134</v>
      </c>
      <c r="D70" s="22">
        <f t="shared" si="27"/>
        <v>0</v>
      </c>
      <c r="E70" s="22">
        <f t="shared" si="27"/>
        <v>0</v>
      </c>
      <c r="F70" s="22">
        <f t="shared" si="26"/>
        <v>226379134</v>
      </c>
    </row>
    <row r="71" spans="1:6">
      <c r="A71" s="23" t="s">
        <v>5</v>
      </c>
      <c r="B71" s="24" t="s">
        <v>6</v>
      </c>
      <c r="C71" s="25">
        <f t="shared" si="27"/>
        <v>226379134</v>
      </c>
      <c r="D71" s="25">
        <f t="shared" si="27"/>
        <v>0</v>
      </c>
      <c r="E71" s="25">
        <f t="shared" si="27"/>
        <v>0</v>
      </c>
      <c r="F71" s="25">
        <f t="shared" si="26"/>
        <v>226379134</v>
      </c>
    </row>
    <row r="72" spans="1:6">
      <c r="A72" s="26" t="s">
        <v>43</v>
      </c>
      <c r="B72" s="27" t="s">
        <v>44</v>
      </c>
      <c r="C72" s="28">
        <f t="shared" si="27"/>
        <v>226379134</v>
      </c>
      <c r="D72" s="28">
        <f t="shared" si="27"/>
        <v>0</v>
      </c>
      <c r="E72" s="28">
        <f t="shared" si="27"/>
        <v>0</v>
      </c>
      <c r="F72" s="28">
        <f t="shared" si="26"/>
        <v>226379134</v>
      </c>
    </row>
    <row r="73" spans="1:6" hidden="1">
      <c r="A73" s="32" t="s">
        <v>97</v>
      </c>
      <c r="B73" s="33" t="s">
        <v>98</v>
      </c>
      <c r="C73" s="39">
        <v>226379134</v>
      </c>
      <c r="D73" s="39"/>
      <c r="E73" s="39"/>
      <c r="F73" s="39">
        <f t="shared" si="26"/>
        <v>226379134</v>
      </c>
    </row>
    <row r="74" spans="1:6" ht="15" customHeight="1">
      <c r="A74" s="20" t="s">
        <v>47</v>
      </c>
      <c r="B74" s="21" t="s">
        <v>73</v>
      </c>
      <c r="C74" s="22">
        <v>35790000</v>
      </c>
      <c r="D74" s="22">
        <f>SUM(D75+D82+D112+D120+D123+D127+D130+D147+D152)</f>
        <v>150000</v>
      </c>
      <c r="E74" s="22">
        <f>SUM(E75+E82+E112+E120+E123+E127+E130+E147+E152)</f>
        <v>6450000</v>
      </c>
      <c r="F74" s="22">
        <f t="shared" si="26"/>
        <v>42090000</v>
      </c>
    </row>
    <row r="75" spans="1:6" ht="15" hidden="1" customHeight="1">
      <c r="A75" s="23" t="s">
        <v>47</v>
      </c>
      <c r="B75" s="24" t="s">
        <v>48</v>
      </c>
      <c r="C75" s="25"/>
      <c r="D75" s="25">
        <f t="shared" ref="D75:E75" si="28">SUM(D76+D78+D80)</f>
        <v>0</v>
      </c>
      <c r="E75" s="25">
        <f t="shared" si="28"/>
        <v>0</v>
      </c>
      <c r="F75" s="25">
        <f t="shared" si="26"/>
        <v>0</v>
      </c>
    </row>
    <row r="76" spans="1:6" ht="15" hidden="1" customHeight="1">
      <c r="A76" s="36" t="s">
        <v>49</v>
      </c>
      <c r="B76" s="37" t="s">
        <v>50</v>
      </c>
      <c r="C76" s="38"/>
      <c r="D76" s="38">
        <f t="shared" ref="D76:E76" si="29">SUM(D77)</f>
        <v>0</v>
      </c>
      <c r="E76" s="38">
        <f t="shared" si="29"/>
        <v>0</v>
      </c>
      <c r="F76" s="38">
        <f t="shared" si="26"/>
        <v>0</v>
      </c>
    </row>
    <row r="77" spans="1:6" ht="15" hidden="1" customHeight="1">
      <c r="A77" s="32" t="s">
        <v>51</v>
      </c>
      <c r="B77" s="33" t="s">
        <v>52</v>
      </c>
      <c r="C77" s="39"/>
      <c r="D77" s="39"/>
      <c r="E77" s="39"/>
      <c r="F77" s="39">
        <f t="shared" si="26"/>
        <v>0</v>
      </c>
    </row>
    <row r="78" spans="1:6" ht="15" hidden="1" customHeight="1">
      <c r="A78" s="36" t="s">
        <v>80</v>
      </c>
      <c r="B78" s="37" t="s">
        <v>81</v>
      </c>
      <c r="C78" s="38"/>
      <c r="D78" s="38">
        <f t="shared" ref="D78:E78" si="30">SUM(D79)</f>
        <v>0</v>
      </c>
      <c r="E78" s="38">
        <f t="shared" si="30"/>
        <v>0</v>
      </c>
      <c r="F78" s="38">
        <f t="shared" si="26"/>
        <v>0</v>
      </c>
    </row>
    <row r="79" spans="1:6" ht="15" hidden="1" customHeight="1">
      <c r="A79" s="32" t="s">
        <v>82</v>
      </c>
      <c r="B79" s="33" t="s">
        <v>81</v>
      </c>
      <c r="C79" s="39"/>
      <c r="D79" s="39"/>
      <c r="E79" s="39"/>
      <c r="F79" s="39">
        <f t="shared" si="26"/>
        <v>0</v>
      </c>
    </row>
    <row r="80" spans="1:6" ht="15" hidden="1" customHeight="1">
      <c r="A80" s="36" t="s">
        <v>55</v>
      </c>
      <c r="B80" s="37" t="s">
        <v>56</v>
      </c>
      <c r="C80" s="38"/>
      <c r="D80" s="38">
        <f t="shared" ref="D80:E80" si="31">SUM(D81)</f>
        <v>0</v>
      </c>
      <c r="E80" s="38">
        <f t="shared" si="31"/>
        <v>0</v>
      </c>
      <c r="F80" s="38">
        <f t="shared" si="26"/>
        <v>0</v>
      </c>
    </row>
    <row r="81" spans="1:6" ht="15" hidden="1" customHeight="1">
      <c r="A81" s="32" t="s">
        <v>83</v>
      </c>
      <c r="B81" s="33" t="s">
        <v>84</v>
      </c>
      <c r="C81" s="39"/>
      <c r="D81" s="39"/>
      <c r="E81" s="39"/>
      <c r="F81" s="39">
        <f t="shared" si="26"/>
        <v>0</v>
      </c>
    </row>
    <row r="82" spans="1:6" ht="15" customHeight="1">
      <c r="A82" s="23" t="s">
        <v>5</v>
      </c>
      <c r="B82" s="24" t="s">
        <v>6</v>
      </c>
      <c r="C82" s="25">
        <v>26575000</v>
      </c>
      <c r="D82" s="25">
        <f>SUM(D83+D87+D94+D103+D105)</f>
        <v>0</v>
      </c>
      <c r="E82" s="25">
        <f>SUM(E83+E87+E94+E103+E105)</f>
        <v>1150000</v>
      </c>
      <c r="F82" s="25">
        <f t="shared" si="26"/>
        <v>27725000</v>
      </c>
    </row>
    <row r="83" spans="1:6" ht="15" customHeight="1">
      <c r="A83" s="26" t="s">
        <v>24</v>
      </c>
      <c r="B83" s="27" t="s">
        <v>25</v>
      </c>
      <c r="C83" s="28">
        <v>1200000</v>
      </c>
      <c r="D83" s="28">
        <f t="shared" ref="D83:E83" si="32">SUM(D84:D86)</f>
        <v>0</v>
      </c>
      <c r="E83" s="28">
        <f t="shared" si="32"/>
        <v>400000</v>
      </c>
      <c r="F83" s="28">
        <f t="shared" si="26"/>
        <v>1600000</v>
      </c>
    </row>
    <row r="84" spans="1:6" ht="15" hidden="1" customHeight="1">
      <c r="A84" s="29" t="s">
        <v>26</v>
      </c>
      <c r="B84" s="27" t="s">
        <v>27</v>
      </c>
      <c r="C84" s="30">
        <v>600000</v>
      </c>
      <c r="D84" s="30"/>
      <c r="E84" s="30"/>
      <c r="F84" s="31">
        <f t="shared" si="26"/>
        <v>600000</v>
      </c>
    </row>
    <row r="85" spans="1:6" ht="15" hidden="1" customHeight="1">
      <c r="A85" s="29" t="s">
        <v>59</v>
      </c>
      <c r="B85" s="27" t="s">
        <v>60</v>
      </c>
      <c r="C85" s="40"/>
      <c r="D85" s="40"/>
      <c r="E85" s="40"/>
      <c r="F85" s="40">
        <f t="shared" si="26"/>
        <v>0</v>
      </c>
    </row>
    <row r="86" spans="1:6" ht="15" hidden="1" customHeight="1">
      <c r="A86" s="29" t="s">
        <v>74</v>
      </c>
      <c r="B86" s="27" t="s">
        <v>75</v>
      </c>
      <c r="C86" s="30">
        <v>600000</v>
      </c>
      <c r="D86" s="30"/>
      <c r="E86" s="30">
        <v>400000</v>
      </c>
      <c r="F86" s="31">
        <f t="shared" si="26"/>
        <v>1000000</v>
      </c>
    </row>
    <row r="87" spans="1:6" ht="15" customHeight="1">
      <c r="A87" s="26" t="s">
        <v>43</v>
      </c>
      <c r="B87" s="27" t="s">
        <v>44</v>
      </c>
      <c r="C87" s="28">
        <v>3350000</v>
      </c>
      <c r="D87" s="28">
        <f t="shared" ref="D87:E87" si="33">SUM(D88:D93)</f>
        <v>0</v>
      </c>
      <c r="E87" s="28">
        <f t="shared" si="33"/>
        <v>0</v>
      </c>
      <c r="F87" s="28">
        <f t="shared" si="26"/>
        <v>3350000</v>
      </c>
    </row>
    <row r="88" spans="1:6" ht="15" hidden="1" customHeight="1">
      <c r="A88" s="29" t="s">
        <v>45</v>
      </c>
      <c r="B88" s="27" t="s">
        <v>46</v>
      </c>
      <c r="C88" s="40"/>
      <c r="D88" s="40"/>
      <c r="E88" s="40"/>
      <c r="F88" s="40">
        <f t="shared" si="26"/>
        <v>0</v>
      </c>
    </row>
    <row r="89" spans="1:6" ht="15" hidden="1" customHeight="1">
      <c r="A89" s="29" t="s">
        <v>97</v>
      </c>
      <c r="B89" s="27" t="s">
        <v>98</v>
      </c>
      <c r="C89" s="30">
        <v>1200000</v>
      </c>
      <c r="D89" s="30"/>
      <c r="E89" s="30"/>
      <c r="F89" s="31">
        <f t="shared" si="26"/>
        <v>1200000</v>
      </c>
    </row>
    <row r="90" spans="1:6" ht="15" hidden="1" customHeight="1">
      <c r="A90" s="29" t="s">
        <v>108</v>
      </c>
      <c r="B90" s="27" t="s">
        <v>109</v>
      </c>
      <c r="C90" s="30">
        <v>2000000</v>
      </c>
      <c r="D90" s="30"/>
      <c r="E90" s="30"/>
      <c r="F90" s="31">
        <f t="shared" si="26"/>
        <v>2000000</v>
      </c>
    </row>
    <row r="91" spans="1:6" ht="15" hidden="1" customHeight="1">
      <c r="A91" s="29" t="s">
        <v>110</v>
      </c>
      <c r="B91" s="27" t="s">
        <v>111</v>
      </c>
      <c r="C91" s="40"/>
      <c r="D91" s="40"/>
      <c r="E91" s="40"/>
      <c r="F91" s="40">
        <f t="shared" si="26"/>
        <v>0</v>
      </c>
    </row>
    <row r="92" spans="1:6" ht="15" hidden="1" customHeight="1">
      <c r="A92" s="29" t="s">
        <v>99</v>
      </c>
      <c r="B92" s="27" t="s">
        <v>100</v>
      </c>
      <c r="C92" s="30">
        <v>150000</v>
      </c>
      <c r="D92" s="30"/>
      <c r="E92" s="30"/>
      <c r="F92" s="31">
        <f t="shared" si="26"/>
        <v>150000</v>
      </c>
    </row>
    <row r="93" spans="1:6" ht="15" hidden="1" customHeight="1">
      <c r="A93" s="29" t="s">
        <v>101</v>
      </c>
      <c r="B93" s="27" t="s">
        <v>102</v>
      </c>
      <c r="C93" s="40"/>
      <c r="D93" s="40"/>
      <c r="E93" s="40"/>
      <c r="F93" s="40">
        <f t="shared" si="26"/>
        <v>0</v>
      </c>
    </row>
    <row r="94" spans="1:6" ht="15" customHeight="1">
      <c r="A94" s="26" t="s">
        <v>7</v>
      </c>
      <c r="B94" s="27" t="s">
        <v>8</v>
      </c>
      <c r="C94" s="28">
        <v>19800000</v>
      </c>
      <c r="D94" s="28">
        <f t="shared" ref="D94:E94" si="34">SUM(D95:D102)</f>
        <v>0</v>
      </c>
      <c r="E94" s="28">
        <f t="shared" si="34"/>
        <v>0</v>
      </c>
      <c r="F94" s="28">
        <f t="shared" si="26"/>
        <v>19800000</v>
      </c>
    </row>
    <row r="95" spans="1:6" ht="15" hidden="1" customHeight="1">
      <c r="A95" s="29" t="s">
        <v>9</v>
      </c>
      <c r="B95" s="27" t="s">
        <v>10</v>
      </c>
      <c r="C95" s="40"/>
      <c r="D95" s="40"/>
      <c r="E95" s="40"/>
      <c r="F95" s="40">
        <f t="shared" si="26"/>
        <v>0</v>
      </c>
    </row>
    <row r="96" spans="1:6" ht="15" hidden="1" customHeight="1">
      <c r="A96" s="29" t="s">
        <v>112</v>
      </c>
      <c r="B96" s="27" t="s">
        <v>113</v>
      </c>
      <c r="C96" s="30">
        <v>1500000</v>
      </c>
      <c r="D96" s="30"/>
      <c r="E96" s="30"/>
      <c r="F96" s="31">
        <f t="shared" si="26"/>
        <v>1500000</v>
      </c>
    </row>
    <row r="97" spans="1:6" ht="15" hidden="1" customHeight="1">
      <c r="A97" s="29" t="s">
        <v>114</v>
      </c>
      <c r="B97" s="27" t="s">
        <v>115</v>
      </c>
      <c r="C97" s="40"/>
      <c r="D97" s="40"/>
      <c r="E97" s="40"/>
      <c r="F97" s="40">
        <f t="shared" si="26"/>
        <v>0</v>
      </c>
    </row>
    <row r="98" spans="1:6" ht="15" hidden="1" customHeight="1">
      <c r="A98" s="29" t="s">
        <v>85</v>
      </c>
      <c r="B98" s="27" t="s">
        <v>86</v>
      </c>
      <c r="C98" s="40"/>
      <c r="D98" s="40"/>
      <c r="E98" s="40"/>
      <c r="F98" s="40">
        <f t="shared" si="26"/>
        <v>0</v>
      </c>
    </row>
    <row r="99" spans="1:6" ht="15" hidden="1" customHeight="1">
      <c r="A99" s="29" t="s">
        <v>65</v>
      </c>
      <c r="B99" s="27" t="s">
        <v>66</v>
      </c>
      <c r="C99" s="30">
        <v>100000</v>
      </c>
      <c r="D99" s="30"/>
      <c r="E99" s="30"/>
      <c r="F99" s="31">
        <f t="shared" si="26"/>
        <v>100000</v>
      </c>
    </row>
    <row r="100" spans="1:6" ht="15" hidden="1" customHeight="1">
      <c r="A100" s="29" t="s">
        <v>13</v>
      </c>
      <c r="B100" s="27" t="s">
        <v>14</v>
      </c>
      <c r="C100" s="30">
        <v>18000000</v>
      </c>
      <c r="D100" s="30"/>
      <c r="E100" s="30"/>
      <c r="F100" s="31">
        <f t="shared" si="26"/>
        <v>18000000</v>
      </c>
    </row>
    <row r="101" spans="1:6" ht="15" hidden="1" customHeight="1">
      <c r="A101" s="29" t="s">
        <v>61</v>
      </c>
      <c r="B101" s="27" t="s">
        <v>62</v>
      </c>
      <c r="C101" s="40"/>
      <c r="D101" s="40"/>
      <c r="E101" s="40"/>
      <c r="F101" s="40">
        <f t="shared" si="26"/>
        <v>0</v>
      </c>
    </row>
    <row r="102" spans="1:6" ht="15" hidden="1" customHeight="1">
      <c r="A102" s="29" t="s">
        <v>15</v>
      </c>
      <c r="B102" s="27" t="s">
        <v>16</v>
      </c>
      <c r="C102" s="30">
        <v>200000</v>
      </c>
      <c r="D102" s="30"/>
      <c r="E102" s="30"/>
      <c r="F102" s="31">
        <f t="shared" si="26"/>
        <v>200000</v>
      </c>
    </row>
    <row r="103" spans="1:6" ht="15" customHeight="1">
      <c r="A103" s="26" t="s">
        <v>17</v>
      </c>
      <c r="B103" s="27" t="s">
        <v>18</v>
      </c>
      <c r="C103" s="28">
        <v>300000</v>
      </c>
      <c r="D103" s="28">
        <f t="shared" ref="D103:E103" si="35">SUM(D104)</f>
        <v>0</v>
      </c>
      <c r="E103" s="28">
        <f t="shared" si="35"/>
        <v>0</v>
      </c>
      <c r="F103" s="28">
        <f t="shared" si="26"/>
        <v>300000</v>
      </c>
    </row>
    <row r="104" spans="1:6" ht="15" hidden="1" customHeight="1">
      <c r="A104" s="29" t="s">
        <v>19</v>
      </c>
      <c r="B104" s="27" t="s">
        <v>18</v>
      </c>
      <c r="C104" s="30">
        <v>300000</v>
      </c>
      <c r="D104" s="30"/>
      <c r="E104" s="30"/>
      <c r="F104" s="31">
        <f t="shared" si="26"/>
        <v>300000</v>
      </c>
    </row>
    <row r="105" spans="1:6" ht="15" customHeight="1">
      <c r="A105" s="26" t="s">
        <v>20</v>
      </c>
      <c r="B105" s="27" t="s">
        <v>21</v>
      </c>
      <c r="C105" s="28">
        <v>1925000</v>
      </c>
      <c r="D105" s="28">
        <f t="shared" ref="D105:E105" si="36">SUM(D106:D111)</f>
        <v>0</v>
      </c>
      <c r="E105" s="28">
        <f t="shared" si="36"/>
        <v>750000</v>
      </c>
      <c r="F105" s="28">
        <f t="shared" si="26"/>
        <v>2675000</v>
      </c>
    </row>
    <row r="106" spans="1:6" ht="22.5" hidden="1" customHeight="1">
      <c r="A106" s="32" t="s">
        <v>22</v>
      </c>
      <c r="B106" s="33" t="s">
        <v>23</v>
      </c>
      <c r="C106" s="34">
        <v>40000</v>
      </c>
      <c r="D106" s="34"/>
      <c r="E106" s="34"/>
      <c r="F106" s="35">
        <f t="shared" si="26"/>
        <v>40000</v>
      </c>
    </row>
    <row r="107" spans="1:6" ht="15" hidden="1" customHeight="1">
      <c r="A107" s="32" t="s">
        <v>116</v>
      </c>
      <c r="B107" s="33" t="s">
        <v>117</v>
      </c>
      <c r="C107" s="34">
        <v>1000000</v>
      </c>
      <c r="D107" s="34"/>
      <c r="E107" s="34">
        <v>750000</v>
      </c>
      <c r="F107" s="35">
        <f t="shared" si="26"/>
        <v>1750000</v>
      </c>
    </row>
    <row r="108" spans="1:6" ht="15" hidden="1" customHeight="1">
      <c r="A108" s="32" t="s">
        <v>28</v>
      </c>
      <c r="B108" s="33" t="s">
        <v>29</v>
      </c>
      <c r="C108" s="34">
        <v>5000</v>
      </c>
      <c r="D108" s="34"/>
      <c r="E108" s="34"/>
      <c r="F108" s="35">
        <f t="shared" si="26"/>
        <v>5000</v>
      </c>
    </row>
    <row r="109" spans="1:6" ht="15" hidden="1" customHeight="1">
      <c r="A109" s="32" t="s">
        <v>87</v>
      </c>
      <c r="B109" s="33" t="s">
        <v>88</v>
      </c>
      <c r="C109" s="34">
        <v>80000</v>
      </c>
      <c r="D109" s="34"/>
      <c r="E109" s="34"/>
      <c r="F109" s="35">
        <f t="shared" si="26"/>
        <v>80000</v>
      </c>
    </row>
    <row r="110" spans="1:6" ht="15" hidden="1" customHeight="1">
      <c r="A110" s="32" t="s">
        <v>118</v>
      </c>
      <c r="B110" s="33" t="s">
        <v>119</v>
      </c>
      <c r="C110" s="34">
        <v>600000</v>
      </c>
      <c r="D110" s="34"/>
      <c r="E110" s="34"/>
      <c r="F110" s="35">
        <f t="shared" si="26"/>
        <v>600000</v>
      </c>
    </row>
    <row r="111" spans="1:6" ht="15" hidden="1" customHeight="1">
      <c r="A111" s="32" t="s">
        <v>36</v>
      </c>
      <c r="B111" s="33" t="s">
        <v>21</v>
      </c>
      <c r="C111" s="34">
        <v>200000</v>
      </c>
      <c r="D111" s="34"/>
      <c r="E111" s="34"/>
      <c r="F111" s="35">
        <f t="shared" si="26"/>
        <v>200000</v>
      </c>
    </row>
    <row r="112" spans="1:6" ht="15" customHeight="1">
      <c r="A112" s="23" t="s">
        <v>120</v>
      </c>
      <c r="B112" s="24" t="s">
        <v>121</v>
      </c>
      <c r="C112" s="25">
        <v>1625000</v>
      </c>
      <c r="D112" s="25">
        <f t="shared" ref="D112:E112" si="37">SUM(D113+D115)</f>
        <v>0</v>
      </c>
      <c r="E112" s="25">
        <f t="shared" si="37"/>
        <v>1000000</v>
      </c>
      <c r="F112" s="25">
        <f t="shared" si="26"/>
        <v>2625000</v>
      </c>
    </row>
    <row r="113" spans="1:6" ht="15" customHeight="1">
      <c r="A113" s="26" t="s">
        <v>162</v>
      </c>
      <c r="B113" s="27" t="s">
        <v>163</v>
      </c>
      <c r="C113" s="28">
        <v>40000</v>
      </c>
      <c r="D113" s="28">
        <f t="shared" ref="D113:E113" si="38">SUM(D114)</f>
        <v>0</v>
      </c>
      <c r="E113" s="28">
        <f t="shared" si="38"/>
        <v>0</v>
      </c>
      <c r="F113" s="28">
        <f t="shared" si="26"/>
        <v>40000</v>
      </c>
    </row>
    <row r="114" spans="1:6" ht="22.5" hidden="1" customHeight="1">
      <c r="A114" s="29" t="s">
        <v>164</v>
      </c>
      <c r="B114" s="27" t="s">
        <v>165</v>
      </c>
      <c r="C114" s="30">
        <v>40000</v>
      </c>
      <c r="D114" s="30"/>
      <c r="E114" s="30"/>
      <c r="F114" s="31">
        <f t="shared" si="26"/>
        <v>40000</v>
      </c>
    </row>
    <row r="115" spans="1:6" ht="15" customHeight="1">
      <c r="A115" s="26" t="s">
        <v>122</v>
      </c>
      <c r="B115" s="27" t="s">
        <v>123</v>
      </c>
      <c r="C115" s="28">
        <v>1585000</v>
      </c>
      <c r="D115" s="28">
        <f t="shared" ref="D115:E115" si="39">SUM(D116:D119)</f>
        <v>0</v>
      </c>
      <c r="E115" s="28">
        <f t="shared" si="39"/>
        <v>1000000</v>
      </c>
      <c r="F115" s="28">
        <f t="shared" si="26"/>
        <v>2585000</v>
      </c>
    </row>
    <row r="116" spans="1:6" ht="15" hidden="1" customHeight="1">
      <c r="A116" s="32" t="s">
        <v>124</v>
      </c>
      <c r="B116" s="33" t="s">
        <v>125</v>
      </c>
      <c r="C116" s="34">
        <v>80000</v>
      </c>
      <c r="D116" s="34"/>
      <c r="E116" s="34"/>
      <c r="F116" s="35">
        <f t="shared" si="26"/>
        <v>80000</v>
      </c>
    </row>
    <row r="117" spans="1:6" ht="15" hidden="1" customHeight="1">
      <c r="A117" s="32" t="s">
        <v>151</v>
      </c>
      <c r="B117" s="33" t="s">
        <v>152</v>
      </c>
      <c r="C117" s="34">
        <v>200000</v>
      </c>
      <c r="D117" s="34"/>
      <c r="E117" s="34"/>
      <c r="F117" s="35">
        <f t="shared" si="26"/>
        <v>200000</v>
      </c>
    </row>
    <row r="118" spans="1:6" ht="15" hidden="1" customHeight="1">
      <c r="A118" s="32" t="s">
        <v>126</v>
      </c>
      <c r="B118" s="33" t="s">
        <v>127</v>
      </c>
      <c r="C118" s="34">
        <v>1300000</v>
      </c>
      <c r="D118" s="34"/>
      <c r="E118" s="34">
        <v>1000000</v>
      </c>
      <c r="F118" s="35">
        <f t="shared" si="26"/>
        <v>2300000</v>
      </c>
    </row>
    <row r="119" spans="1:6" ht="15" hidden="1" customHeight="1">
      <c r="A119" s="32" t="s">
        <v>128</v>
      </c>
      <c r="B119" s="33" t="s">
        <v>129</v>
      </c>
      <c r="C119" s="34">
        <v>5000</v>
      </c>
      <c r="D119" s="34"/>
      <c r="E119" s="34"/>
      <c r="F119" s="35">
        <f t="shared" si="26"/>
        <v>5000</v>
      </c>
    </row>
    <row r="120" spans="1:6" ht="22.5" customHeight="1">
      <c r="A120" s="23" t="s">
        <v>37</v>
      </c>
      <c r="B120" s="24" t="s">
        <v>38</v>
      </c>
      <c r="C120" s="25">
        <v>950000</v>
      </c>
      <c r="D120" s="25">
        <f t="shared" ref="D120:E121" si="40">SUM(D121)</f>
        <v>150000</v>
      </c>
      <c r="E120" s="25">
        <f t="shared" si="40"/>
        <v>0</v>
      </c>
      <c r="F120" s="25">
        <f t="shared" si="26"/>
        <v>800000</v>
      </c>
    </row>
    <row r="121" spans="1:6" ht="15" customHeight="1">
      <c r="A121" s="26" t="s">
        <v>39</v>
      </c>
      <c r="B121" s="27" t="s">
        <v>40</v>
      </c>
      <c r="C121" s="28">
        <v>950000</v>
      </c>
      <c r="D121" s="28">
        <f t="shared" si="40"/>
        <v>150000</v>
      </c>
      <c r="E121" s="28">
        <f t="shared" si="40"/>
        <v>0</v>
      </c>
      <c r="F121" s="28">
        <f t="shared" si="26"/>
        <v>800000</v>
      </c>
    </row>
    <row r="122" spans="1:6" ht="15" hidden="1" customHeight="1">
      <c r="A122" s="32" t="s">
        <v>89</v>
      </c>
      <c r="B122" s="33" t="s">
        <v>90</v>
      </c>
      <c r="C122" s="34">
        <v>950000</v>
      </c>
      <c r="D122" s="34">
        <v>150000</v>
      </c>
      <c r="E122" s="34"/>
      <c r="F122" s="35">
        <f t="shared" si="26"/>
        <v>800000</v>
      </c>
    </row>
    <row r="123" spans="1:6" ht="15" customHeight="1">
      <c r="A123" s="23" t="s">
        <v>1</v>
      </c>
      <c r="B123" s="24" t="s">
        <v>2</v>
      </c>
      <c r="C123" s="25">
        <v>2000000</v>
      </c>
      <c r="D123" s="25">
        <f t="shared" ref="D123:E123" si="41">SUM(D124)</f>
        <v>0</v>
      </c>
      <c r="E123" s="25">
        <f t="shared" si="41"/>
        <v>1500000</v>
      </c>
      <c r="F123" s="25">
        <f t="shared" si="26"/>
        <v>3500000</v>
      </c>
    </row>
    <row r="124" spans="1:6" ht="15" customHeight="1">
      <c r="A124" s="26" t="s">
        <v>134</v>
      </c>
      <c r="B124" s="27" t="s">
        <v>135</v>
      </c>
      <c r="C124" s="28">
        <v>2000000</v>
      </c>
      <c r="D124" s="28">
        <f t="shared" ref="D124:E124" si="42">SUM(D125:D126)</f>
        <v>0</v>
      </c>
      <c r="E124" s="28">
        <f t="shared" si="42"/>
        <v>1500000</v>
      </c>
      <c r="F124" s="28">
        <f t="shared" si="26"/>
        <v>3500000</v>
      </c>
    </row>
    <row r="125" spans="1:6" ht="15" hidden="1" customHeight="1">
      <c r="A125" s="32" t="s">
        <v>136</v>
      </c>
      <c r="B125" s="33" t="s">
        <v>137</v>
      </c>
      <c r="C125" s="34"/>
      <c r="D125" s="34"/>
      <c r="E125" s="34"/>
      <c r="F125" s="35">
        <f t="shared" si="26"/>
        <v>0</v>
      </c>
    </row>
    <row r="126" spans="1:6" ht="15" hidden="1" customHeight="1">
      <c r="A126" s="32" t="s">
        <v>138</v>
      </c>
      <c r="B126" s="33" t="s">
        <v>139</v>
      </c>
      <c r="C126" s="34">
        <v>2000000</v>
      </c>
      <c r="D126" s="34"/>
      <c r="E126" s="34">
        <v>1500000</v>
      </c>
      <c r="F126" s="35">
        <f t="shared" si="26"/>
        <v>3500000</v>
      </c>
    </row>
    <row r="127" spans="1:6" ht="15" customHeight="1">
      <c r="A127" s="23" t="s">
        <v>0</v>
      </c>
      <c r="B127" s="24" t="s">
        <v>142</v>
      </c>
      <c r="C127" s="25">
        <v>600000</v>
      </c>
      <c r="D127" s="25">
        <f t="shared" ref="D127:E128" si="43">SUM(D128)</f>
        <v>0</v>
      </c>
      <c r="E127" s="25">
        <f t="shared" si="43"/>
        <v>0</v>
      </c>
      <c r="F127" s="25">
        <f t="shared" si="26"/>
        <v>600000</v>
      </c>
    </row>
    <row r="128" spans="1:6" ht="15" customHeight="1">
      <c r="A128" s="26" t="s">
        <v>143</v>
      </c>
      <c r="B128" s="27" t="s">
        <v>144</v>
      </c>
      <c r="C128" s="28">
        <v>600000</v>
      </c>
      <c r="D128" s="28">
        <f t="shared" si="43"/>
        <v>0</v>
      </c>
      <c r="E128" s="28">
        <f t="shared" si="43"/>
        <v>0</v>
      </c>
      <c r="F128" s="28">
        <f t="shared" si="26"/>
        <v>600000</v>
      </c>
    </row>
    <row r="129" spans="1:6" ht="15" hidden="1" customHeight="1">
      <c r="A129" s="32" t="s">
        <v>145</v>
      </c>
      <c r="B129" s="33" t="s">
        <v>146</v>
      </c>
      <c r="C129" s="34">
        <v>600000</v>
      </c>
      <c r="D129" s="34"/>
      <c r="E129" s="34"/>
      <c r="F129" s="35">
        <f t="shared" si="26"/>
        <v>600000</v>
      </c>
    </row>
    <row r="130" spans="1:6" ht="15" customHeight="1">
      <c r="A130" s="23" t="s">
        <v>30</v>
      </c>
      <c r="B130" s="24" t="s">
        <v>31</v>
      </c>
      <c r="C130" s="25">
        <v>1040000</v>
      </c>
      <c r="D130" s="25">
        <f t="shared" ref="D130:E130" si="44">SUM(D131+D134+D141+D143+D145)</f>
        <v>0</v>
      </c>
      <c r="E130" s="25">
        <f t="shared" si="44"/>
        <v>2800000</v>
      </c>
      <c r="F130" s="25">
        <f t="shared" si="26"/>
        <v>3840000</v>
      </c>
    </row>
    <row r="131" spans="1:6" ht="15" customHeight="1">
      <c r="A131" s="26" t="s">
        <v>173</v>
      </c>
      <c r="B131" s="27" t="s">
        <v>174</v>
      </c>
      <c r="C131" s="28"/>
      <c r="D131" s="28">
        <f t="shared" ref="D131:E131" si="45">SUM(D132:D133)</f>
        <v>0</v>
      </c>
      <c r="E131" s="28">
        <f t="shared" si="45"/>
        <v>0</v>
      </c>
      <c r="F131" s="28">
        <f t="shared" ref="F131:F194" si="46">C131-D131+E131</f>
        <v>0</v>
      </c>
    </row>
    <row r="132" spans="1:6" ht="15" hidden="1" customHeight="1">
      <c r="A132" s="29" t="s">
        <v>175</v>
      </c>
      <c r="B132" s="27" t="s">
        <v>176</v>
      </c>
      <c r="C132" s="40"/>
      <c r="D132" s="40"/>
      <c r="E132" s="40"/>
      <c r="F132" s="40">
        <f t="shared" si="46"/>
        <v>0</v>
      </c>
    </row>
    <row r="133" spans="1:6" ht="15" hidden="1" customHeight="1">
      <c r="A133" s="29" t="s">
        <v>188</v>
      </c>
      <c r="B133" s="27" t="s">
        <v>189</v>
      </c>
      <c r="C133" s="40"/>
      <c r="D133" s="40"/>
      <c r="E133" s="40"/>
      <c r="F133" s="40">
        <f t="shared" si="46"/>
        <v>0</v>
      </c>
    </row>
    <row r="134" spans="1:6" ht="15" customHeight="1">
      <c r="A134" s="26" t="s">
        <v>67</v>
      </c>
      <c r="B134" s="27" t="s">
        <v>68</v>
      </c>
      <c r="C134" s="28">
        <v>1020000</v>
      </c>
      <c r="D134" s="28">
        <f t="shared" ref="D134:E134" si="47">SUM(D135:D140)</f>
        <v>0</v>
      </c>
      <c r="E134" s="28">
        <f t="shared" si="47"/>
        <v>2800000</v>
      </c>
      <c r="F134" s="28">
        <f t="shared" si="46"/>
        <v>3820000</v>
      </c>
    </row>
    <row r="135" spans="1:6" ht="15" hidden="1" customHeight="1">
      <c r="A135" s="29" t="s">
        <v>76</v>
      </c>
      <c r="B135" s="27" t="s">
        <v>77</v>
      </c>
      <c r="C135" s="30">
        <v>600000</v>
      </c>
      <c r="D135" s="30"/>
      <c r="E135" s="30">
        <v>300000</v>
      </c>
      <c r="F135" s="31">
        <f t="shared" si="46"/>
        <v>900000</v>
      </c>
    </row>
    <row r="136" spans="1:6" ht="15" hidden="1" customHeight="1">
      <c r="A136" s="29" t="s">
        <v>91</v>
      </c>
      <c r="B136" s="27" t="s">
        <v>92</v>
      </c>
      <c r="C136" s="30">
        <v>200000</v>
      </c>
      <c r="D136" s="30"/>
      <c r="E136" s="30">
        <v>2500000</v>
      </c>
      <c r="F136" s="31">
        <f t="shared" si="46"/>
        <v>2700000</v>
      </c>
    </row>
    <row r="137" spans="1:6" ht="15" hidden="1" customHeight="1">
      <c r="A137" s="29" t="s">
        <v>130</v>
      </c>
      <c r="B137" s="27" t="s">
        <v>131</v>
      </c>
      <c r="C137" s="30">
        <v>20000</v>
      </c>
      <c r="D137" s="30"/>
      <c r="E137" s="30"/>
      <c r="F137" s="31">
        <f t="shared" si="46"/>
        <v>20000</v>
      </c>
    </row>
    <row r="138" spans="1:6" ht="15" hidden="1" customHeight="1">
      <c r="A138" s="29" t="s">
        <v>69</v>
      </c>
      <c r="B138" s="27" t="s">
        <v>70</v>
      </c>
      <c r="C138" s="30">
        <v>100000</v>
      </c>
      <c r="D138" s="30"/>
      <c r="E138" s="30"/>
      <c r="F138" s="31">
        <f t="shared" si="46"/>
        <v>100000</v>
      </c>
    </row>
    <row r="139" spans="1:6" ht="15" hidden="1" customHeight="1">
      <c r="A139" s="29" t="s">
        <v>149</v>
      </c>
      <c r="B139" s="27" t="s">
        <v>150</v>
      </c>
      <c r="C139" s="30">
        <v>0</v>
      </c>
      <c r="D139" s="30"/>
      <c r="E139" s="30"/>
      <c r="F139" s="31">
        <f t="shared" si="46"/>
        <v>0</v>
      </c>
    </row>
    <row r="140" spans="1:6" ht="15" hidden="1" customHeight="1">
      <c r="A140" s="29" t="s">
        <v>132</v>
      </c>
      <c r="B140" s="27" t="s">
        <v>133</v>
      </c>
      <c r="C140" s="40">
        <v>100000</v>
      </c>
      <c r="D140" s="40"/>
      <c r="E140" s="40"/>
      <c r="F140" s="40">
        <f t="shared" si="46"/>
        <v>100000</v>
      </c>
    </row>
    <row r="141" spans="1:6" ht="15" hidden="1" customHeight="1">
      <c r="A141" s="26" t="s">
        <v>103</v>
      </c>
      <c r="B141" s="27" t="s">
        <v>104</v>
      </c>
      <c r="C141" s="28"/>
      <c r="D141" s="28">
        <f t="shared" ref="D141:E141" si="48">SUM(D142)</f>
        <v>0</v>
      </c>
      <c r="E141" s="28">
        <f t="shared" si="48"/>
        <v>0</v>
      </c>
      <c r="F141" s="28">
        <f t="shared" si="46"/>
        <v>0</v>
      </c>
    </row>
    <row r="142" spans="1:6" ht="15" hidden="1" customHeight="1">
      <c r="A142" s="29" t="s">
        <v>140</v>
      </c>
      <c r="B142" s="27" t="s">
        <v>141</v>
      </c>
      <c r="C142" s="40"/>
      <c r="D142" s="40"/>
      <c r="E142" s="40"/>
      <c r="F142" s="40">
        <f t="shared" si="46"/>
        <v>0</v>
      </c>
    </row>
    <row r="143" spans="1:6" ht="15" customHeight="1">
      <c r="A143" s="26" t="s">
        <v>153</v>
      </c>
      <c r="B143" s="27" t="s">
        <v>154</v>
      </c>
      <c r="C143" s="28">
        <v>20000</v>
      </c>
      <c r="D143" s="28">
        <f t="shared" ref="D143:E143" si="49">SUM(D144)</f>
        <v>0</v>
      </c>
      <c r="E143" s="28">
        <f t="shared" si="49"/>
        <v>0</v>
      </c>
      <c r="F143" s="28">
        <f t="shared" si="46"/>
        <v>20000</v>
      </c>
    </row>
    <row r="144" spans="1:6" ht="15" hidden="1" customHeight="1">
      <c r="A144" s="32" t="s">
        <v>155</v>
      </c>
      <c r="B144" s="33" t="s">
        <v>156</v>
      </c>
      <c r="C144" s="34">
        <v>20000</v>
      </c>
      <c r="D144" s="34"/>
      <c r="E144" s="34"/>
      <c r="F144" s="35">
        <f t="shared" si="46"/>
        <v>20000</v>
      </c>
    </row>
    <row r="145" spans="1:6" ht="15" hidden="1" customHeight="1">
      <c r="A145" s="36" t="s">
        <v>32</v>
      </c>
      <c r="B145" s="37" t="s">
        <v>33</v>
      </c>
      <c r="C145" s="38">
        <v>0</v>
      </c>
      <c r="D145" s="38">
        <f t="shared" ref="D145:E145" si="50">SUM(D146)</f>
        <v>0</v>
      </c>
      <c r="E145" s="38">
        <f t="shared" si="50"/>
        <v>0</v>
      </c>
      <c r="F145" s="38">
        <f t="shared" si="46"/>
        <v>0</v>
      </c>
    </row>
    <row r="146" spans="1:6" ht="15" hidden="1" customHeight="1">
      <c r="A146" s="32" t="s">
        <v>34</v>
      </c>
      <c r="B146" s="33" t="s">
        <v>35</v>
      </c>
      <c r="C146" s="39">
        <v>0</v>
      </c>
      <c r="D146" s="39"/>
      <c r="E146" s="39"/>
      <c r="F146" s="39">
        <f t="shared" si="46"/>
        <v>0</v>
      </c>
    </row>
    <row r="147" spans="1:6" ht="15" hidden="1" customHeight="1">
      <c r="A147" s="23" t="s">
        <v>157</v>
      </c>
      <c r="B147" s="24" t="s">
        <v>158</v>
      </c>
      <c r="C147" s="25"/>
      <c r="D147" s="25">
        <f t="shared" ref="D147:E147" si="51">SUM(D148+D150)</f>
        <v>0</v>
      </c>
      <c r="E147" s="25">
        <f t="shared" si="51"/>
        <v>0</v>
      </c>
      <c r="F147" s="25">
        <f t="shared" si="46"/>
        <v>0</v>
      </c>
    </row>
    <row r="148" spans="1:6" ht="15" hidden="1" customHeight="1">
      <c r="A148" s="36" t="s">
        <v>159</v>
      </c>
      <c r="B148" s="37" t="s">
        <v>160</v>
      </c>
      <c r="C148" s="38"/>
      <c r="D148" s="38">
        <f t="shared" ref="D148:E148" si="52">SUM(D149)</f>
        <v>0</v>
      </c>
      <c r="E148" s="38">
        <f t="shared" si="52"/>
        <v>0</v>
      </c>
      <c r="F148" s="38">
        <f t="shared" si="46"/>
        <v>0</v>
      </c>
    </row>
    <row r="149" spans="1:6" ht="15" hidden="1" customHeight="1">
      <c r="A149" s="32" t="s">
        <v>161</v>
      </c>
      <c r="B149" s="33" t="s">
        <v>160</v>
      </c>
      <c r="C149" s="39"/>
      <c r="D149" s="39"/>
      <c r="E149" s="39"/>
      <c r="F149" s="39">
        <f t="shared" si="46"/>
        <v>0</v>
      </c>
    </row>
    <row r="150" spans="1:6" ht="15" hidden="1" customHeight="1">
      <c r="A150" s="36" t="s">
        <v>166</v>
      </c>
      <c r="B150" s="37" t="s">
        <v>167</v>
      </c>
      <c r="C150" s="38"/>
      <c r="D150" s="38">
        <f t="shared" ref="D150:E150" si="53">SUM(D151)</f>
        <v>0</v>
      </c>
      <c r="E150" s="38">
        <f t="shared" si="53"/>
        <v>0</v>
      </c>
      <c r="F150" s="38">
        <f t="shared" si="46"/>
        <v>0</v>
      </c>
    </row>
    <row r="151" spans="1:6" ht="15" hidden="1" customHeight="1">
      <c r="A151" s="32" t="s">
        <v>168</v>
      </c>
      <c r="B151" s="33" t="s">
        <v>167</v>
      </c>
      <c r="C151" s="39"/>
      <c r="D151" s="39"/>
      <c r="E151" s="39"/>
      <c r="F151" s="39">
        <f t="shared" si="46"/>
        <v>0</v>
      </c>
    </row>
    <row r="152" spans="1:6" ht="15" customHeight="1">
      <c r="A152" s="23" t="s">
        <v>169</v>
      </c>
      <c r="B152" s="24" t="s">
        <v>170</v>
      </c>
      <c r="C152" s="25"/>
      <c r="D152" s="25">
        <f t="shared" ref="D152:E153" si="54">SUM(D153)</f>
        <v>0</v>
      </c>
      <c r="E152" s="25">
        <f t="shared" si="54"/>
        <v>0</v>
      </c>
      <c r="F152" s="25">
        <f t="shared" si="46"/>
        <v>0</v>
      </c>
    </row>
    <row r="153" spans="1:6" ht="22.5" customHeight="1">
      <c r="A153" s="26" t="s">
        <v>171</v>
      </c>
      <c r="B153" s="27" t="s">
        <v>172</v>
      </c>
      <c r="C153" s="28">
        <v>3000000</v>
      </c>
      <c r="D153" s="28">
        <f t="shared" si="54"/>
        <v>0</v>
      </c>
      <c r="E153" s="28">
        <f t="shared" si="54"/>
        <v>0</v>
      </c>
      <c r="F153" s="28">
        <f t="shared" si="46"/>
        <v>3000000</v>
      </c>
    </row>
    <row r="154" spans="1:6" ht="22.5" hidden="1" customHeight="1">
      <c r="A154" s="32" t="s">
        <v>190</v>
      </c>
      <c r="B154" s="33" t="s">
        <v>191</v>
      </c>
      <c r="C154" s="34">
        <v>3000000</v>
      </c>
      <c r="D154" s="34"/>
      <c r="E154" s="34"/>
      <c r="F154" s="35">
        <f t="shared" si="46"/>
        <v>3000000</v>
      </c>
    </row>
    <row r="155" spans="1:6" ht="15" customHeight="1">
      <c r="A155" s="20" t="s">
        <v>41</v>
      </c>
      <c r="B155" s="21" t="s">
        <v>42</v>
      </c>
      <c r="C155" s="22">
        <v>2746800000</v>
      </c>
      <c r="D155" s="22">
        <f t="shared" ref="D155:E155" si="55">SUM(D156+D167+D193+D197+D200)</f>
        <v>8000000</v>
      </c>
      <c r="E155" s="22">
        <f t="shared" si="55"/>
        <v>148100000</v>
      </c>
      <c r="F155" s="22">
        <f t="shared" si="46"/>
        <v>2886900000</v>
      </c>
    </row>
    <row r="156" spans="1:6" ht="15" customHeight="1">
      <c r="A156" s="23" t="s">
        <v>47</v>
      </c>
      <c r="B156" s="24" t="s">
        <v>48</v>
      </c>
      <c r="C156" s="25">
        <v>1085758000</v>
      </c>
      <c r="D156" s="25">
        <f t="shared" ref="D156:E156" si="56">SUM(D157+D161+D163)</f>
        <v>8000000</v>
      </c>
      <c r="E156" s="25">
        <f t="shared" si="56"/>
        <v>22000000</v>
      </c>
      <c r="F156" s="25">
        <f t="shared" si="46"/>
        <v>1099758000</v>
      </c>
    </row>
    <row r="157" spans="1:6" ht="15" customHeight="1">
      <c r="A157" s="26" t="s">
        <v>49</v>
      </c>
      <c r="B157" s="27" t="s">
        <v>50</v>
      </c>
      <c r="C157" s="28">
        <v>919678000</v>
      </c>
      <c r="D157" s="28">
        <f t="shared" ref="D157" si="57">SUM(D158:D160)</f>
        <v>8000000</v>
      </c>
      <c r="E157" s="28">
        <f>SUM(E158:E160)</f>
        <v>22000000</v>
      </c>
      <c r="F157" s="28">
        <f t="shared" si="46"/>
        <v>933678000</v>
      </c>
    </row>
    <row r="158" spans="1:6" ht="15" hidden="1" customHeight="1">
      <c r="A158" s="29" t="s">
        <v>51</v>
      </c>
      <c r="B158" s="41" t="s">
        <v>52</v>
      </c>
      <c r="C158" s="30">
        <v>854600000</v>
      </c>
      <c r="D158" s="30"/>
      <c r="E158" s="30">
        <v>22000000</v>
      </c>
      <c r="F158" s="31">
        <f>C158-D158+E158</f>
        <v>876600000</v>
      </c>
    </row>
    <row r="159" spans="1:6" ht="15" hidden="1" customHeight="1">
      <c r="A159" s="29" t="s">
        <v>78</v>
      </c>
      <c r="B159" s="27" t="s">
        <v>79</v>
      </c>
      <c r="C159" s="30">
        <v>52728000</v>
      </c>
      <c r="D159" s="30"/>
      <c r="E159" s="30"/>
      <c r="F159" s="31">
        <f t="shared" si="46"/>
        <v>52728000</v>
      </c>
    </row>
    <row r="160" spans="1:6" ht="15" hidden="1" customHeight="1">
      <c r="A160" s="29" t="s">
        <v>53</v>
      </c>
      <c r="B160" s="27" t="s">
        <v>54</v>
      </c>
      <c r="C160" s="30">
        <v>12350000</v>
      </c>
      <c r="D160" s="30">
        <v>8000000</v>
      </c>
      <c r="E160" s="30"/>
      <c r="F160" s="31">
        <f t="shared" si="46"/>
        <v>4350000</v>
      </c>
    </row>
    <row r="161" spans="1:6" ht="15" customHeight="1">
      <c r="A161" s="26" t="s">
        <v>80</v>
      </c>
      <c r="B161" s="27" t="s">
        <v>81</v>
      </c>
      <c r="C161" s="28">
        <v>26000000</v>
      </c>
      <c r="D161" s="28">
        <f t="shared" ref="D161:E161" si="58">SUM(D162)</f>
        <v>0</v>
      </c>
      <c r="E161" s="28">
        <f t="shared" si="58"/>
        <v>0</v>
      </c>
      <c r="F161" s="28">
        <f t="shared" si="46"/>
        <v>26000000</v>
      </c>
    </row>
    <row r="162" spans="1:6" ht="15" hidden="1" customHeight="1">
      <c r="A162" s="29" t="s">
        <v>82</v>
      </c>
      <c r="B162" s="27" t="s">
        <v>81</v>
      </c>
      <c r="C162" s="30">
        <v>26000000</v>
      </c>
      <c r="D162" s="30"/>
      <c r="E162" s="30"/>
      <c r="F162" s="31">
        <f t="shared" si="46"/>
        <v>26000000</v>
      </c>
    </row>
    <row r="163" spans="1:6" ht="15" customHeight="1">
      <c r="A163" s="26" t="s">
        <v>55</v>
      </c>
      <c r="B163" s="27" t="s">
        <v>56</v>
      </c>
      <c r="C163" s="28">
        <v>140080000</v>
      </c>
      <c r="D163" s="28">
        <f t="shared" ref="D163:E163" si="59">SUM(D164:D166)</f>
        <v>0</v>
      </c>
      <c r="E163" s="28">
        <f t="shared" si="59"/>
        <v>0</v>
      </c>
      <c r="F163" s="28">
        <f t="shared" si="46"/>
        <v>140080000</v>
      </c>
    </row>
    <row r="164" spans="1:6" ht="15" hidden="1" customHeight="1">
      <c r="A164" s="32" t="s">
        <v>180</v>
      </c>
      <c r="B164" s="33" t="s">
        <v>181</v>
      </c>
      <c r="C164" s="34">
        <v>150000</v>
      </c>
      <c r="D164" s="34"/>
      <c r="E164" s="34"/>
      <c r="F164" s="35">
        <f t="shared" si="46"/>
        <v>150000</v>
      </c>
    </row>
    <row r="165" spans="1:6" ht="15" hidden="1" customHeight="1">
      <c r="A165" s="32" t="s">
        <v>57</v>
      </c>
      <c r="B165" s="33" t="s">
        <v>58</v>
      </c>
      <c r="C165" s="34">
        <v>139780000</v>
      </c>
      <c r="D165" s="34"/>
      <c r="E165" s="34"/>
      <c r="F165" s="35">
        <f t="shared" si="46"/>
        <v>139780000</v>
      </c>
    </row>
    <row r="166" spans="1:6" ht="15" hidden="1" customHeight="1">
      <c r="A166" s="32" t="s">
        <v>83</v>
      </c>
      <c r="B166" s="33" t="s">
        <v>84</v>
      </c>
      <c r="C166" s="34">
        <v>150000</v>
      </c>
      <c r="D166" s="34"/>
      <c r="E166" s="34"/>
      <c r="F166" s="35">
        <f t="shared" si="46"/>
        <v>150000</v>
      </c>
    </row>
    <row r="167" spans="1:6" ht="15" customHeight="1">
      <c r="A167" s="23" t="s">
        <v>5</v>
      </c>
      <c r="B167" s="24" t="s">
        <v>6</v>
      </c>
      <c r="C167" s="25">
        <v>1656832000</v>
      </c>
      <c r="D167" s="25">
        <f t="shared" ref="D167:E167" si="60">SUM(D168+D172+D179+D188)</f>
        <v>0</v>
      </c>
      <c r="E167" s="25">
        <f t="shared" si="60"/>
        <v>126100000</v>
      </c>
      <c r="F167" s="25">
        <f t="shared" si="46"/>
        <v>1782932000</v>
      </c>
    </row>
    <row r="168" spans="1:6" ht="15" customHeight="1">
      <c r="A168" s="26" t="s">
        <v>24</v>
      </c>
      <c r="B168" s="27" t="s">
        <v>25</v>
      </c>
      <c r="C168" s="28">
        <v>29400000</v>
      </c>
      <c r="D168" s="28">
        <f t="shared" ref="D168:E168" si="61">SUM(D169:D171)</f>
        <v>0</v>
      </c>
      <c r="E168" s="28">
        <f t="shared" si="61"/>
        <v>0</v>
      </c>
      <c r="F168" s="28">
        <f t="shared" si="46"/>
        <v>29400000</v>
      </c>
    </row>
    <row r="169" spans="1:6" ht="15" hidden="1" customHeight="1">
      <c r="A169" s="29" t="s">
        <v>26</v>
      </c>
      <c r="B169" s="27" t="s">
        <v>27</v>
      </c>
      <c r="C169" s="30">
        <v>200000</v>
      </c>
      <c r="D169" s="30"/>
      <c r="E169" s="30"/>
      <c r="F169" s="31">
        <f t="shared" si="46"/>
        <v>200000</v>
      </c>
    </row>
    <row r="170" spans="1:6" ht="15" hidden="1" customHeight="1">
      <c r="A170" s="29" t="s">
        <v>59</v>
      </c>
      <c r="B170" s="27" t="s">
        <v>60</v>
      </c>
      <c r="C170" s="30">
        <v>29200000</v>
      </c>
      <c r="D170" s="30"/>
      <c r="E170" s="30"/>
      <c r="F170" s="31">
        <f t="shared" si="46"/>
        <v>29200000</v>
      </c>
    </row>
    <row r="171" spans="1:6" ht="15" hidden="1" customHeight="1">
      <c r="A171" s="29" t="s">
        <v>74</v>
      </c>
      <c r="B171" s="27" t="s">
        <v>75</v>
      </c>
      <c r="C171" s="30"/>
      <c r="D171" s="30"/>
      <c r="E171" s="30"/>
      <c r="F171" s="31">
        <f t="shared" si="46"/>
        <v>0</v>
      </c>
    </row>
    <row r="172" spans="1:6" ht="15" customHeight="1">
      <c r="A172" s="26" t="s">
        <v>43</v>
      </c>
      <c r="B172" s="27" t="s">
        <v>44</v>
      </c>
      <c r="C172" s="28">
        <v>1494592000</v>
      </c>
      <c r="D172" s="28">
        <f t="shared" ref="D172:E172" si="62">SUM(D173:D178)</f>
        <v>0</v>
      </c>
      <c r="E172" s="28">
        <f t="shared" si="62"/>
        <v>125000000</v>
      </c>
      <c r="F172" s="28">
        <f t="shared" si="46"/>
        <v>1619592000</v>
      </c>
    </row>
    <row r="173" spans="1:6" ht="15" hidden="1" customHeight="1">
      <c r="A173" s="29" t="s">
        <v>45</v>
      </c>
      <c r="B173" s="27" t="s">
        <v>46</v>
      </c>
      <c r="C173" s="30">
        <v>6800000</v>
      </c>
      <c r="D173" s="30"/>
      <c r="E173" s="30"/>
      <c r="F173" s="31">
        <f t="shared" si="46"/>
        <v>6800000</v>
      </c>
    </row>
    <row r="174" spans="1:6" ht="40.5" hidden="1" customHeight="1">
      <c r="A174" s="29" t="s">
        <v>97</v>
      </c>
      <c r="B174" s="41" t="s">
        <v>98</v>
      </c>
      <c r="C174" s="30">
        <v>1432442000</v>
      </c>
      <c r="D174" s="30"/>
      <c r="E174" s="30">
        <v>125000000</v>
      </c>
      <c r="F174" s="31">
        <f t="shared" si="46"/>
        <v>1557442000</v>
      </c>
    </row>
    <row r="175" spans="1:6" ht="15" hidden="1" customHeight="1">
      <c r="A175" s="29" t="s">
        <v>108</v>
      </c>
      <c r="B175" s="27" t="s">
        <v>109</v>
      </c>
      <c r="C175" s="30">
        <v>52000000</v>
      </c>
      <c r="D175" s="30"/>
      <c r="E175" s="30"/>
      <c r="F175" s="31">
        <f t="shared" si="46"/>
        <v>52000000</v>
      </c>
    </row>
    <row r="176" spans="1:6" ht="15" hidden="1" customHeight="1">
      <c r="A176" s="29" t="s">
        <v>110</v>
      </c>
      <c r="B176" s="27" t="s">
        <v>111</v>
      </c>
      <c r="C176" s="30">
        <v>700000</v>
      </c>
      <c r="D176" s="30"/>
      <c r="E176" s="30"/>
      <c r="F176" s="31">
        <f t="shared" si="46"/>
        <v>700000</v>
      </c>
    </row>
    <row r="177" spans="1:6" ht="15" hidden="1" customHeight="1">
      <c r="A177" s="29" t="s">
        <v>99</v>
      </c>
      <c r="B177" s="27" t="s">
        <v>100</v>
      </c>
      <c r="C177" s="30">
        <v>1650000</v>
      </c>
      <c r="D177" s="30"/>
      <c r="E177" s="30"/>
      <c r="F177" s="31">
        <f t="shared" si="46"/>
        <v>1650000</v>
      </c>
    </row>
    <row r="178" spans="1:6" ht="15" hidden="1" customHeight="1">
      <c r="A178" s="29" t="s">
        <v>101</v>
      </c>
      <c r="B178" s="27" t="s">
        <v>102</v>
      </c>
      <c r="C178" s="30">
        <v>1000000</v>
      </c>
      <c r="D178" s="30"/>
      <c r="E178" s="30"/>
      <c r="F178" s="31">
        <f t="shared" si="46"/>
        <v>1000000</v>
      </c>
    </row>
    <row r="179" spans="1:6" ht="15" customHeight="1">
      <c r="A179" s="26" t="s">
        <v>7</v>
      </c>
      <c r="B179" s="27" t="s">
        <v>8</v>
      </c>
      <c r="C179" s="28">
        <v>129400000</v>
      </c>
      <c r="D179" s="28">
        <f t="shared" ref="D179:E179" si="63">SUM(D180:D187)</f>
        <v>0</v>
      </c>
      <c r="E179" s="28">
        <f t="shared" si="63"/>
        <v>1100000</v>
      </c>
      <c r="F179" s="28">
        <f t="shared" si="46"/>
        <v>130500000</v>
      </c>
    </row>
    <row r="180" spans="1:6" ht="15" hidden="1" customHeight="1">
      <c r="A180" s="29" t="s">
        <v>9</v>
      </c>
      <c r="B180" s="27" t="s">
        <v>10</v>
      </c>
      <c r="C180" s="30">
        <v>3700000</v>
      </c>
      <c r="D180" s="30"/>
      <c r="E180" s="30"/>
      <c r="F180" s="31">
        <f t="shared" si="46"/>
        <v>3700000</v>
      </c>
    </row>
    <row r="181" spans="1:6" ht="15" hidden="1" customHeight="1">
      <c r="A181" s="29" t="s">
        <v>112</v>
      </c>
      <c r="B181" s="27" t="s">
        <v>113</v>
      </c>
      <c r="C181" s="30">
        <v>60000000</v>
      </c>
      <c r="D181" s="30"/>
      <c r="E181" s="30"/>
      <c r="F181" s="31">
        <f t="shared" si="46"/>
        <v>60000000</v>
      </c>
    </row>
    <row r="182" spans="1:6" ht="15" hidden="1" customHeight="1">
      <c r="A182" s="29" t="s">
        <v>114</v>
      </c>
      <c r="B182" s="27" t="s">
        <v>115</v>
      </c>
      <c r="C182" s="30">
        <v>20000000</v>
      </c>
      <c r="D182" s="30"/>
      <c r="E182" s="30"/>
      <c r="F182" s="31">
        <f t="shared" si="46"/>
        <v>20000000</v>
      </c>
    </row>
    <row r="183" spans="1:6" ht="15" hidden="1" customHeight="1">
      <c r="A183" s="29" t="s">
        <v>85</v>
      </c>
      <c r="B183" s="27" t="s">
        <v>86</v>
      </c>
      <c r="C183" s="30">
        <v>8700000</v>
      </c>
      <c r="D183" s="30"/>
      <c r="E183" s="30"/>
      <c r="F183" s="31">
        <f t="shared" si="46"/>
        <v>8700000</v>
      </c>
    </row>
    <row r="184" spans="1:6" ht="15" hidden="1" customHeight="1">
      <c r="A184" s="29" t="s">
        <v>65</v>
      </c>
      <c r="B184" s="27" t="s">
        <v>66</v>
      </c>
      <c r="C184" s="30">
        <v>6000000</v>
      </c>
      <c r="D184" s="30"/>
      <c r="E184" s="30">
        <v>1000000</v>
      </c>
      <c r="F184" s="31">
        <f t="shared" si="46"/>
        <v>7000000</v>
      </c>
    </row>
    <row r="185" spans="1:6" ht="15" hidden="1" customHeight="1">
      <c r="A185" s="29" t="s">
        <v>13</v>
      </c>
      <c r="B185" s="27" t="s">
        <v>14</v>
      </c>
      <c r="C185" s="40"/>
      <c r="D185" s="40"/>
      <c r="E185" s="40">
        <v>100000</v>
      </c>
      <c r="F185" s="40">
        <f t="shared" si="46"/>
        <v>100000</v>
      </c>
    </row>
    <row r="186" spans="1:6" ht="15" hidden="1" customHeight="1">
      <c r="A186" s="29" t="s">
        <v>61</v>
      </c>
      <c r="B186" s="27" t="s">
        <v>62</v>
      </c>
      <c r="C186" s="30">
        <v>7000000</v>
      </c>
      <c r="D186" s="30"/>
      <c r="E186" s="30"/>
      <c r="F186" s="31">
        <f t="shared" si="46"/>
        <v>7000000</v>
      </c>
    </row>
    <row r="187" spans="1:6" ht="15" hidden="1" customHeight="1">
      <c r="A187" s="29" t="s">
        <v>15</v>
      </c>
      <c r="B187" s="27" t="s">
        <v>16</v>
      </c>
      <c r="C187" s="30">
        <v>24000000</v>
      </c>
      <c r="D187" s="30"/>
      <c r="E187" s="30"/>
      <c r="F187" s="31">
        <f t="shared" si="46"/>
        <v>24000000</v>
      </c>
    </row>
    <row r="188" spans="1:6" ht="15" customHeight="1">
      <c r="A188" s="26" t="s">
        <v>20</v>
      </c>
      <c r="B188" s="27" t="s">
        <v>21</v>
      </c>
      <c r="C188" s="28">
        <v>3440000</v>
      </c>
      <c r="D188" s="28">
        <f t="shared" ref="D188:E188" si="64">SUM(D189:D192)</f>
        <v>0</v>
      </c>
      <c r="E188" s="28">
        <f t="shared" si="64"/>
        <v>0</v>
      </c>
      <c r="F188" s="28">
        <f t="shared" si="46"/>
        <v>3440000</v>
      </c>
    </row>
    <row r="189" spans="1:6" ht="22.5" hidden="1" customHeight="1">
      <c r="A189" s="32" t="s">
        <v>22</v>
      </c>
      <c r="B189" s="33" t="s">
        <v>23</v>
      </c>
      <c r="C189" s="34">
        <v>60000</v>
      </c>
      <c r="D189" s="34"/>
      <c r="E189" s="34"/>
      <c r="F189" s="35">
        <f t="shared" si="46"/>
        <v>60000</v>
      </c>
    </row>
    <row r="190" spans="1:6" ht="15" hidden="1" customHeight="1">
      <c r="A190" s="32" t="s">
        <v>116</v>
      </c>
      <c r="B190" s="33" t="s">
        <v>117</v>
      </c>
      <c r="C190" s="34">
        <v>3000000</v>
      </c>
      <c r="D190" s="34"/>
      <c r="E190" s="34"/>
      <c r="F190" s="35">
        <f t="shared" si="46"/>
        <v>3000000</v>
      </c>
    </row>
    <row r="191" spans="1:6" ht="15" hidden="1" customHeight="1">
      <c r="A191" s="32" t="s">
        <v>87</v>
      </c>
      <c r="B191" s="33" t="s">
        <v>88</v>
      </c>
      <c r="C191" s="34">
        <v>80000</v>
      </c>
      <c r="D191" s="34"/>
      <c r="E191" s="34"/>
      <c r="F191" s="35">
        <f t="shared" si="46"/>
        <v>80000</v>
      </c>
    </row>
    <row r="192" spans="1:6" ht="15" hidden="1" customHeight="1">
      <c r="A192" s="32" t="s">
        <v>118</v>
      </c>
      <c r="B192" s="33" t="s">
        <v>119</v>
      </c>
      <c r="C192" s="34">
        <v>300000</v>
      </c>
      <c r="D192" s="34"/>
      <c r="E192" s="34"/>
      <c r="F192" s="35">
        <f t="shared" si="46"/>
        <v>300000</v>
      </c>
    </row>
    <row r="193" spans="1:6" ht="15" customHeight="1">
      <c r="A193" s="23" t="s">
        <v>120</v>
      </c>
      <c r="B193" s="24" t="s">
        <v>121</v>
      </c>
      <c r="C193" s="25">
        <v>2010000</v>
      </c>
      <c r="D193" s="25">
        <f t="shared" ref="D193:E193" si="65">SUM(D194)</f>
        <v>0</v>
      </c>
      <c r="E193" s="25">
        <f t="shared" si="65"/>
        <v>0</v>
      </c>
      <c r="F193" s="25">
        <f t="shared" si="46"/>
        <v>2010000</v>
      </c>
    </row>
    <row r="194" spans="1:6" ht="15" customHeight="1">
      <c r="A194" s="26" t="s">
        <v>122</v>
      </c>
      <c r="B194" s="27" t="s">
        <v>123</v>
      </c>
      <c r="C194" s="28">
        <v>2010000</v>
      </c>
      <c r="D194" s="28">
        <f t="shared" ref="D194:E194" si="66">SUM(D195:D196)</f>
        <v>0</v>
      </c>
      <c r="E194" s="28">
        <f t="shared" si="66"/>
        <v>0</v>
      </c>
      <c r="F194" s="28">
        <f t="shared" si="46"/>
        <v>2010000</v>
      </c>
    </row>
    <row r="195" spans="1:6" ht="15" hidden="1" customHeight="1">
      <c r="A195" s="32" t="s">
        <v>124</v>
      </c>
      <c r="B195" s="33" t="s">
        <v>125</v>
      </c>
      <c r="C195" s="34">
        <v>10000</v>
      </c>
      <c r="D195" s="34"/>
      <c r="E195" s="34"/>
      <c r="F195" s="35">
        <f t="shared" ref="F195:F215" si="67">C195-D195+E195</f>
        <v>10000</v>
      </c>
    </row>
    <row r="196" spans="1:6" ht="15" hidden="1" customHeight="1">
      <c r="A196" s="32" t="s">
        <v>126</v>
      </c>
      <c r="B196" s="33" t="s">
        <v>127</v>
      </c>
      <c r="C196" s="34">
        <v>2000000</v>
      </c>
      <c r="D196" s="34"/>
      <c r="E196" s="34"/>
      <c r="F196" s="35">
        <f t="shared" si="67"/>
        <v>2000000</v>
      </c>
    </row>
    <row r="197" spans="1:6" ht="22.5" customHeight="1">
      <c r="A197" s="23" t="s">
        <v>37</v>
      </c>
      <c r="B197" s="24" t="s">
        <v>38</v>
      </c>
      <c r="C197" s="25">
        <v>200000</v>
      </c>
      <c r="D197" s="25">
        <f t="shared" ref="D197:E198" si="68">SUM(D198)</f>
        <v>0</v>
      </c>
      <c r="E197" s="25">
        <f t="shared" si="68"/>
        <v>0</v>
      </c>
      <c r="F197" s="25">
        <f t="shared" si="67"/>
        <v>200000</v>
      </c>
    </row>
    <row r="198" spans="1:6" ht="15" customHeight="1">
      <c r="A198" s="26" t="s">
        <v>39</v>
      </c>
      <c r="B198" s="27" t="s">
        <v>40</v>
      </c>
      <c r="C198" s="28">
        <v>200000</v>
      </c>
      <c r="D198" s="28">
        <f t="shared" si="68"/>
        <v>0</v>
      </c>
      <c r="E198" s="28">
        <f t="shared" si="68"/>
        <v>0</v>
      </c>
      <c r="F198" s="28">
        <f t="shared" si="67"/>
        <v>200000</v>
      </c>
    </row>
    <row r="199" spans="1:6" ht="15" hidden="1" customHeight="1">
      <c r="A199" s="32" t="s">
        <v>89</v>
      </c>
      <c r="B199" s="33" t="s">
        <v>90</v>
      </c>
      <c r="C199" s="34">
        <v>200000</v>
      </c>
      <c r="D199" s="34"/>
      <c r="E199" s="34"/>
      <c r="F199" s="35">
        <f t="shared" si="67"/>
        <v>200000</v>
      </c>
    </row>
    <row r="200" spans="1:6" ht="15" customHeight="1">
      <c r="A200" s="23" t="s">
        <v>1</v>
      </c>
      <c r="B200" s="24" t="s">
        <v>2</v>
      </c>
      <c r="C200" s="25">
        <v>2000000</v>
      </c>
      <c r="D200" s="25">
        <f t="shared" ref="D200:E201" si="69">SUM(D201)</f>
        <v>0</v>
      </c>
      <c r="E200" s="25">
        <f t="shared" si="69"/>
        <v>0</v>
      </c>
      <c r="F200" s="25">
        <f t="shared" si="67"/>
        <v>2000000</v>
      </c>
    </row>
    <row r="201" spans="1:6" ht="15" customHeight="1">
      <c r="A201" s="26" t="s">
        <v>134</v>
      </c>
      <c r="B201" s="27" t="s">
        <v>135</v>
      </c>
      <c r="C201" s="28">
        <v>2000000</v>
      </c>
      <c r="D201" s="28">
        <f t="shared" si="69"/>
        <v>0</v>
      </c>
      <c r="E201" s="28">
        <f t="shared" si="69"/>
        <v>0</v>
      </c>
      <c r="F201" s="28">
        <f t="shared" si="67"/>
        <v>2000000</v>
      </c>
    </row>
    <row r="202" spans="1:6" ht="15" hidden="1" customHeight="1">
      <c r="A202" s="32" t="s">
        <v>138</v>
      </c>
      <c r="B202" s="33" t="s">
        <v>139</v>
      </c>
      <c r="C202" s="34">
        <v>2000000</v>
      </c>
      <c r="D202" s="34"/>
      <c r="E202" s="34"/>
      <c r="F202" s="35">
        <f t="shared" si="67"/>
        <v>2000000</v>
      </c>
    </row>
    <row r="203" spans="1:6" ht="21.75" customHeight="1">
      <c r="A203" s="20" t="s">
        <v>63</v>
      </c>
      <c r="B203" s="42" t="s">
        <v>64</v>
      </c>
      <c r="C203" s="22">
        <f>SUM(C207+C204+C212)</f>
        <v>400000</v>
      </c>
      <c r="D203" s="22">
        <f>SUM(D207+D204+D212)</f>
        <v>0</v>
      </c>
      <c r="E203" s="22">
        <f>SUM(E207+E204+E212)</f>
        <v>8000000</v>
      </c>
      <c r="F203" s="22">
        <f t="shared" si="67"/>
        <v>8400000</v>
      </c>
    </row>
    <row r="204" spans="1:6" ht="15" customHeight="1">
      <c r="A204" s="23" t="s">
        <v>47</v>
      </c>
      <c r="B204" s="24" t="s">
        <v>48</v>
      </c>
      <c r="C204" s="25">
        <f>C205</f>
        <v>0</v>
      </c>
      <c r="D204" s="25">
        <f t="shared" ref="D204:E205" si="70">D205</f>
        <v>0</v>
      </c>
      <c r="E204" s="25">
        <f t="shared" si="70"/>
        <v>8000000</v>
      </c>
      <c r="F204" s="25">
        <f t="shared" si="67"/>
        <v>8000000</v>
      </c>
    </row>
    <row r="205" spans="1:6" ht="15" customHeight="1">
      <c r="A205" s="26" t="s">
        <v>49</v>
      </c>
      <c r="B205" s="27" t="s">
        <v>50</v>
      </c>
      <c r="C205" s="28">
        <f>C206</f>
        <v>0</v>
      </c>
      <c r="D205" s="28">
        <f t="shared" si="70"/>
        <v>0</v>
      </c>
      <c r="E205" s="28">
        <f t="shared" si="70"/>
        <v>8000000</v>
      </c>
      <c r="F205" s="28">
        <f t="shared" si="67"/>
        <v>8000000</v>
      </c>
    </row>
    <row r="206" spans="1:6" ht="15" hidden="1" customHeight="1">
      <c r="A206" s="32">
        <v>3114</v>
      </c>
      <c r="B206" s="33" t="s">
        <v>54</v>
      </c>
      <c r="C206" s="34"/>
      <c r="D206" s="34"/>
      <c r="E206" s="34">
        <v>8000000</v>
      </c>
      <c r="F206" s="35">
        <f t="shared" si="67"/>
        <v>8000000</v>
      </c>
    </row>
    <row r="207" spans="1:6" ht="15" customHeight="1">
      <c r="A207" s="23" t="s">
        <v>5</v>
      </c>
      <c r="B207" s="24" t="s">
        <v>6</v>
      </c>
      <c r="C207" s="25">
        <v>200000</v>
      </c>
      <c r="D207" s="25">
        <f t="shared" ref="D207:E207" si="71">SUM(D208+D210)</f>
        <v>0</v>
      </c>
      <c r="E207" s="25">
        <f t="shared" si="71"/>
        <v>0</v>
      </c>
      <c r="F207" s="25">
        <f t="shared" si="67"/>
        <v>200000</v>
      </c>
    </row>
    <row r="208" spans="1:6" ht="15" customHeight="1">
      <c r="A208" s="26" t="s">
        <v>43</v>
      </c>
      <c r="B208" s="27" t="s">
        <v>44</v>
      </c>
      <c r="C208" s="28">
        <v>200000</v>
      </c>
      <c r="D208" s="28">
        <f t="shared" ref="D208:E208" si="72">SUM(D209)</f>
        <v>0</v>
      </c>
      <c r="E208" s="28">
        <f t="shared" si="72"/>
        <v>0</v>
      </c>
      <c r="F208" s="28">
        <f t="shared" si="67"/>
        <v>200000</v>
      </c>
    </row>
    <row r="209" spans="1:6" ht="15" hidden="1" customHeight="1">
      <c r="A209" s="29" t="s">
        <v>97</v>
      </c>
      <c r="B209" s="27" t="s">
        <v>98</v>
      </c>
      <c r="C209" s="30">
        <v>200000</v>
      </c>
      <c r="D209" s="30"/>
      <c r="E209" s="30"/>
      <c r="F209" s="31">
        <f t="shared" si="67"/>
        <v>200000</v>
      </c>
    </row>
    <row r="210" spans="1:6" ht="15" customHeight="1">
      <c r="A210" s="26" t="s">
        <v>7</v>
      </c>
      <c r="B210" s="27" t="s">
        <v>8</v>
      </c>
      <c r="C210" s="28"/>
      <c r="D210" s="28">
        <f t="shared" ref="D210:E210" si="73">SUM(D211)</f>
        <v>0</v>
      </c>
      <c r="E210" s="28">
        <f t="shared" si="73"/>
        <v>0</v>
      </c>
      <c r="F210" s="28">
        <f t="shared" si="67"/>
        <v>0</v>
      </c>
    </row>
    <row r="211" spans="1:6" ht="15" hidden="1" customHeight="1">
      <c r="A211" s="32" t="s">
        <v>15</v>
      </c>
      <c r="B211" s="33" t="s">
        <v>16</v>
      </c>
      <c r="C211" s="39"/>
      <c r="D211" s="39"/>
      <c r="E211" s="39"/>
      <c r="F211" s="39">
        <f t="shared" si="67"/>
        <v>0</v>
      </c>
    </row>
    <row r="212" spans="1:6">
      <c r="A212" s="23" t="s">
        <v>30</v>
      </c>
      <c r="B212" s="24" t="s">
        <v>31</v>
      </c>
      <c r="C212" s="25">
        <v>200000</v>
      </c>
      <c r="D212" s="25">
        <f>D213</f>
        <v>0</v>
      </c>
      <c r="E212" s="25">
        <f>E213</f>
        <v>0</v>
      </c>
      <c r="F212" s="25">
        <f t="shared" si="67"/>
        <v>200000</v>
      </c>
    </row>
    <row r="213" spans="1:6">
      <c r="A213" s="26" t="s">
        <v>67</v>
      </c>
      <c r="B213" s="27" t="s">
        <v>68</v>
      </c>
      <c r="C213" s="28">
        <v>200000</v>
      </c>
      <c r="D213" s="28">
        <f>D214</f>
        <v>0</v>
      </c>
      <c r="E213" s="28">
        <f>E214</f>
        <v>0</v>
      </c>
      <c r="F213" s="28">
        <f t="shared" si="67"/>
        <v>200000</v>
      </c>
    </row>
    <row r="214" spans="1:6" hidden="1">
      <c r="A214" s="32" t="s">
        <v>69</v>
      </c>
      <c r="B214" s="33" t="s">
        <v>70</v>
      </c>
      <c r="C214" s="34">
        <v>200000</v>
      </c>
      <c r="D214" s="34"/>
      <c r="E214" s="34"/>
      <c r="F214" s="35">
        <f t="shared" si="67"/>
        <v>200000</v>
      </c>
    </row>
    <row r="215" spans="1:6" ht="19.5" customHeight="1">
      <c r="A215" s="20" t="s">
        <v>95</v>
      </c>
      <c r="B215" s="42" t="s">
        <v>96</v>
      </c>
      <c r="C215" s="22">
        <v>6865000</v>
      </c>
      <c r="D215" s="22">
        <f t="shared" ref="D215:E215" si="74">SUM(D216+D224+D227+D235)</f>
        <v>0</v>
      </c>
      <c r="E215" s="22">
        <f t="shared" si="74"/>
        <v>150000</v>
      </c>
      <c r="F215" s="22">
        <f t="shared" si="67"/>
        <v>7015000</v>
      </c>
    </row>
    <row r="216" spans="1:6" ht="15" customHeight="1">
      <c r="A216" s="23" t="s">
        <v>5</v>
      </c>
      <c r="B216" s="24" t="s">
        <v>6</v>
      </c>
      <c r="C216" s="25">
        <v>1320000</v>
      </c>
      <c r="D216" s="25">
        <f t="shared" ref="D216:F216" si="75">SUM(D217+D220+D222)</f>
        <v>0</v>
      </c>
      <c r="E216" s="25">
        <f t="shared" si="75"/>
        <v>0</v>
      </c>
      <c r="F216" s="25">
        <f t="shared" si="75"/>
        <v>1320000</v>
      </c>
    </row>
    <row r="217" spans="1:6" ht="15" customHeight="1">
      <c r="A217" s="26" t="s">
        <v>24</v>
      </c>
      <c r="B217" s="27" t="s">
        <v>25</v>
      </c>
      <c r="C217" s="28">
        <v>20000</v>
      </c>
      <c r="D217" s="28">
        <f t="shared" ref="D217:E217" si="76">SUM(D218:D219)</f>
        <v>0</v>
      </c>
      <c r="E217" s="28">
        <f t="shared" si="76"/>
        <v>0</v>
      </c>
      <c r="F217" s="28">
        <f t="shared" ref="F217:F254" si="77">C217-D217+E217</f>
        <v>20000</v>
      </c>
    </row>
    <row r="218" spans="1:6" ht="15" hidden="1" customHeight="1">
      <c r="A218" s="29" t="s">
        <v>26</v>
      </c>
      <c r="B218" s="27" t="s">
        <v>27</v>
      </c>
      <c r="C218" s="40"/>
      <c r="D218" s="40"/>
      <c r="E218" s="40"/>
      <c r="F218" s="40">
        <f t="shared" si="77"/>
        <v>0</v>
      </c>
    </row>
    <row r="219" spans="1:6" ht="15" hidden="1" customHeight="1">
      <c r="A219" s="29" t="s">
        <v>74</v>
      </c>
      <c r="B219" s="27" t="s">
        <v>75</v>
      </c>
      <c r="C219" s="30">
        <v>20000</v>
      </c>
      <c r="D219" s="30"/>
      <c r="E219" s="30"/>
      <c r="F219" s="31">
        <f t="shared" si="77"/>
        <v>20000</v>
      </c>
    </row>
    <row r="220" spans="1:6" ht="15" customHeight="1">
      <c r="A220" s="26" t="s">
        <v>43</v>
      </c>
      <c r="B220" s="27" t="s">
        <v>44</v>
      </c>
      <c r="C220" s="28">
        <v>500000</v>
      </c>
      <c r="D220" s="28">
        <f t="shared" ref="D220:E222" si="78">SUM(D221)</f>
        <v>0</v>
      </c>
      <c r="E220" s="28">
        <f t="shared" si="78"/>
        <v>0</v>
      </c>
      <c r="F220" s="28">
        <f t="shared" si="77"/>
        <v>500000</v>
      </c>
    </row>
    <row r="221" spans="1:6" ht="15" hidden="1" customHeight="1">
      <c r="A221" s="29" t="s">
        <v>97</v>
      </c>
      <c r="B221" s="27" t="s">
        <v>98</v>
      </c>
      <c r="C221" s="30">
        <v>500000</v>
      </c>
      <c r="D221" s="30"/>
      <c r="E221" s="30"/>
      <c r="F221" s="31">
        <f t="shared" si="77"/>
        <v>500000</v>
      </c>
    </row>
    <row r="222" spans="1:6" ht="15" customHeight="1">
      <c r="A222" s="26" t="s">
        <v>7</v>
      </c>
      <c r="B222" s="27" t="s">
        <v>196</v>
      </c>
      <c r="C222" s="28">
        <v>800000</v>
      </c>
      <c r="D222" s="28">
        <f t="shared" si="78"/>
        <v>0</v>
      </c>
      <c r="E222" s="28">
        <f t="shared" si="78"/>
        <v>0</v>
      </c>
      <c r="F222" s="28">
        <f t="shared" si="77"/>
        <v>800000</v>
      </c>
    </row>
    <row r="223" spans="1:6" ht="15" hidden="1" customHeight="1">
      <c r="A223" s="32" t="s">
        <v>112</v>
      </c>
      <c r="B223" s="33" t="s">
        <v>113</v>
      </c>
      <c r="C223" s="34">
        <v>800000</v>
      </c>
      <c r="D223" s="34"/>
      <c r="E223" s="34"/>
      <c r="F223" s="35">
        <f t="shared" si="77"/>
        <v>800000</v>
      </c>
    </row>
    <row r="224" spans="1:6" ht="22.5" customHeight="1">
      <c r="A224" s="23" t="s">
        <v>37</v>
      </c>
      <c r="B224" s="24" t="s">
        <v>38</v>
      </c>
      <c r="C224" s="25">
        <v>45000</v>
      </c>
      <c r="D224" s="25">
        <f t="shared" ref="D224:E225" si="79">SUM(D225)</f>
        <v>0</v>
      </c>
      <c r="E224" s="25">
        <f t="shared" si="79"/>
        <v>0</v>
      </c>
      <c r="F224" s="25">
        <f t="shared" si="77"/>
        <v>45000</v>
      </c>
    </row>
    <row r="225" spans="1:6" ht="15" customHeight="1">
      <c r="A225" s="26" t="s">
        <v>39</v>
      </c>
      <c r="B225" s="27" t="s">
        <v>40</v>
      </c>
      <c r="C225" s="28">
        <v>45000</v>
      </c>
      <c r="D225" s="28">
        <f t="shared" si="79"/>
        <v>0</v>
      </c>
      <c r="E225" s="28">
        <f t="shared" si="79"/>
        <v>0</v>
      </c>
      <c r="F225" s="28">
        <f t="shared" si="77"/>
        <v>45000</v>
      </c>
    </row>
    <row r="226" spans="1:6" ht="15" hidden="1" customHeight="1">
      <c r="A226" s="32" t="s">
        <v>89</v>
      </c>
      <c r="B226" s="33" t="s">
        <v>90</v>
      </c>
      <c r="C226" s="39">
        <v>45000</v>
      </c>
      <c r="D226" s="39"/>
      <c r="E226" s="39"/>
      <c r="F226" s="39">
        <f t="shared" si="77"/>
        <v>45000</v>
      </c>
    </row>
    <row r="227" spans="1:6" ht="15" customHeight="1">
      <c r="A227" s="23" t="s">
        <v>30</v>
      </c>
      <c r="B227" s="24" t="s">
        <v>31</v>
      </c>
      <c r="C227" s="25">
        <v>4500000</v>
      </c>
      <c r="D227" s="25">
        <f t="shared" ref="D227:E227" si="80">SUM(D228)</f>
        <v>0</v>
      </c>
      <c r="E227" s="25">
        <f t="shared" si="80"/>
        <v>50000</v>
      </c>
      <c r="F227" s="25">
        <f t="shared" si="77"/>
        <v>4550000</v>
      </c>
    </row>
    <row r="228" spans="1:6" ht="15" customHeight="1">
      <c r="A228" s="26" t="s">
        <v>67</v>
      </c>
      <c r="B228" s="27" t="s">
        <v>68</v>
      </c>
      <c r="C228" s="28">
        <v>4500000</v>
      </c>
      <c r="D228" s="28">
        <f t="shared" ref="D228:E228" si="81">SUM(D229:D234)</f>
        <v>0</v>
      </c>
      <c r="E228" s="28">
        <f t="shared" si="81"/>
        <v>50000</v>
      </c>
      <c r="F228" s="28">
        <f t="shared" si="77"/>
        <v>4550000</v>
      </c>
    </row>
    <row r="229" spans="1:6" ht="15" hidden="1" customHeight="1">
      <c r="A229" s="32" t="s">
        <v>76</v>
      </c>
      <c r="B229" s="33" t="s">
        <v>77</v>
      </c>
      <c r="C229" s="39"/>
      <c r="D229" s="39"/>
      <c r="E229" s="39">
        <v>50000</v>
      </c>
      <c r="F229" s="39">
        <f t="shared" si="77"/>
        <v>50000</v>
      </c>
    </row>
    <row r="230" spans="1:6" ht="15" hidden="1" customHeight="1">
      <c r="A230" s="32" t="s">
        <v>91</v>
      </c>
      <c r="B230" s="33" t="s">
        <v>92</v>
      </c>
      <c r="C230" s="39"/>
      <c r="D230" s="39"/>
      <c r="E230" s="39"/>
      <c r="F230" s="39">
        <f t="shared" si="77"/>
        <v>0</v>
      </c>
    </row>
    <row r="231" spans="1:6" ht="15" hidden="1" customHeight="1">
      <c r="A231" s="32" t="s">
        <v>130</v>
      </c>
      <c r="B231" s="33" t="s">
        <v>131</v>
      </c>
      <c r="C231" s="39"/>
      <c r="D231" s="39"/>
      <c r="E231" s="39"/>
      <c r="F231" s="39">
        <f t="shared" si="77"/>
        <v>0</v>
      </c>
    </row>
    <row r="232" spans="1:6" ht="15" hidden="1" customHeight="1">
      <c r="A232" s="32" t="s">
        <v>69</v>
      </c>
      <c r="B232" s="33" t="s">
        <v>70</v>
      </c>
      <c r="C232" s="34">
        <v>4500000</v>
      </c>
      <c r="D232" s="34"/>
      <c r="E232" s="34"/>
      <c r="F232" s="35">
        <f t="shared" si="77"/>
        <v>4500000</v>
      </c>
    </row>
    <row r="233" spans="1:6" ht="15" hidden="1" customHeight="1">
      <c r="A233" s="32" t="s">
        <v>149</v>
      </c>
      <c r="B233" s="33" t="s">
        <v>150</v>
      </c>
      <c r="C233" s="39"/>
      <c r="D233" s="39"/>
      <c r="E233" s="39"/>
      <c r="F233" s="39">
        <f t="shared" si="77"/>
        <v>0</v>
      </c>
    </row>
    <row r="234" spans="1:6" ht="15" hidden="1" customHeight="1">
      <c r="A234" s="32" t="s">
        <v>132</v>
      </c>
      <c r="B234" s="33" t="s">
        <v>133</v>
      </c>
      <c r="C234" s="39"/>
      <c r="D234" s="39"/>
      <c r="E234" s="39"/>
      <c r="F234" s="39">
        <f t="shared" si="77"/>
        <v>0</v>
      </c>
    </row>
    <row r="235" spans="1:6" ht="15" customHeight="1">
      <c r="A235" s="23" t="s">
        <v>157</v>
      </c>
      <c r="B235" s="24" t="s">
        <v>158</v>
      </c>
      <c r="C235" s="25">
        <v>1000000</v>
      </c>
      <c r="D235" s="25">
        <f t="shared" ref="D235:E236" si="82">SUM(D236)</f>
        <v>0</v>
      </c>
      <c r="E235" s="25">
        <f t="shared" si="82"/>
        <v>100000</v>
      </c>
      <c r="F235" s="25">
        <f t="shared" si="77"/>
        <v>1100000</v>
      </c>
    </row>
    <row r="236" spans="1:6" ht="15" customHeight="1">
      <c r="A236" s="26" t="s">
        <v>159</v>
      </c>
      <c r="B236" s="27" t="s">
        <v>160</v>
      </c>
      <c r="C236" s="28">
        <v>1000000</v>
      </c>
      <c r="D236" s="28">
        <f t="shared" si="82"/>
        <v>0</v>
      </c>
      <c r="E236" s="28">
        <f t="shared" si="82"/>
        <v>100000</v>
      </c>
      <c r="F236" s="28">
        <f t="shared" si="77"/>
        <v>1100000</v>
      </c>
    </row>
    <row r="237" spans="1:6" ht="15" hidden="1" customHeight="1">
      <c r="A237" s="32" t="s">
        <v>161</v>
      </c>
      <c r="B237" s="33" t="s">
        <v>160</v>
      </c>
      <c r="C237" s="34">
        <v>1000000</v>
      </c>
      <c r="D237" s="34"/>
      <c r="E237" s="34">
        <v>100000</v>
      </c>
      <c r="F237" s="35">
        <f t="shared" si="77"/>
        <v>1100000</v>
      </c>
    </row>
    <row r="238" spans="1:6" ht="15" customHeight="1">
      <c r="A238" s="20" t="s">
        <v>177</v>
      </c>
      <c r="B238" s="21" t="s">
        <v>178</v>
      </c>
      <c r="C238" s="22">
        <v>180000</v>
      </c>
      <c r="D238" s="22">
        <f t="shared" ref="D238:E240" si="83">SUM(D239)</f>
        <v>0</v>
      </c>
      <c r="E238" s="22">
        <f t="shared" si="83"/>
        <v>0</v>
      </c>
      <c r="F238" s="22">
        <f t="shared" si="77"/>
        <v>180000</v>
      </c>
    </row>
    <row r="239" spans="1:6" ht="15" customHeight="1">
      <c r="A239" s="23" t="s">
        <v>5</v>
      </c>
      <c r="B239" s="24" t="s">
        <v>6</v>
      </c>
      <c r="C239" s="25">
        <v>180000</v>
      </c>
      <c r="D239" s="25">
        <f t="shared" si="83"/>
        <v>0</v>
      </c>
      <c r="E239" s="25">
        <f t="shared" si="83"/>
        <v>0</v>
      </c>
      <c r="F239" s="25">
        <f t="shared" si="77"/>
        <v>180000</v>
      </c>
    </row>
    <row r="240" spans="1:6" ht="15" customHeight="1">
      <c r="A240" s="26" t="s">
        <v>7</v>
      </c>
      <c r="B240" s="27" t="s">
        <v>8</v>
      </c>
      <c r="C240" s="28">
        <v>180000</v>
      </c>
      <c r="D240" s="28">
        <f t="shared" si="83"/>
        <v>0</v>
      </c>
      <c r="E240" s="28">
        <f t="shared" si="83"/>
        <v>0</v>
      </c>
      <c r="F240" s="28">
        <f t="shared" si="77"/>
        <v>180000</v>
      </c>
    </row>
    <row r="241" spans="1:6" ht="15" hidden="1" customHeight="1">
      <c r="A241" s="32" t="s">
        <v>112</v>
      </c>
      <c r="B241" s="33" t="s">
        <v>113</v>
      </c>
      <c r="C241" s="34">
        <v>180000</v>
      </c>
      <c r="D241" s="34"/>
      <c r="E241" s="34"/>
      <c r="F241" s="35">
        <f t="shared" si="77"/>
        <v>180000</v>
      </c>
    </row>
    <row r="242" spans="1:6" ht="15" customHeight="1">
      <c r="A242" s="17" t="s">
        <v>192</v>
      </c>
      <c r="B242" s="43" t="s">
        <v>193</v>
      </c>
      <c r="C242" s="19">
        <v>1500000</v>
      </c>
      <c r="D242" s="19">
        <f t="shared" ref="D242:E245" si="84">SUM(D243)</f>
        <v>0</v>
      </c>
      <c r="E242" s="19">
        <f t="shared" si="84"/>
        <v>0</v>
      </c>
      <c r="F242" s="19">
        <f t="shared" si="77"/>
        <v>1500000</v>
      </c>
    </row>
    <row r="243" spans="1:6" ht="15" customHeight="1">
      <c r="A243" s="20" t="s">
        <v>3</v>
      </c>
      <c r="B243" s="21" t="s">
        <v>4</v>
      </c>
      <c r="C243" s="22">
        <v>1500000</v>
      </c>
      <c r="D243" s="22">
        <f t="shared" si="84"/>
        <v>0</v>
      </c>
      <c r="E243" s="22">
        <f t="shared" si="84"/>
        <v>0</v>
      </c>
      <c r="F243" s="22">
        <f t="shared" si="77"/>
        <v>1500000</v>
      </c>
    </row>
    <row r="244" spans="1:6" ht="15" customHeight="1">
      <c r="A244" s="23" t="s">
        <v>5</v>
      </c>
      <c r="B244" s="24" t="s">
        <v>6</v>
      </c>
      <c r="C244" s="25">
        <v>1500000</v>
      </c>
      <c r="D244" s="25">
        <f t="shared" si="84"/>
        <v>0</v>
      </c>
      <c r="E244" s="25">
        <f t="shared" si="84"/>
        <v>0</v>
      </c>
      <c r="F244" s="25">
        <f t="shared" si="77"/>
        <v>1500000</v>
      </c>
    </row>
    <row r="245" spans="1:6" ht="15" customHeight="1">
      <c r="A245" s="26" t="s">
        <v>43</v>
      </c>
      <c r="B245" s="27" t="s">
        <v>44</v>
      </c>
      <c r="C245" s="28">
        <v>1500000</v>
      </c>
      <c r="D245" s="28">
        <f t="shared" si="84"/>
        <v>0</v>
      </c>
      <c r="E245" s="28">
        <f t="shared" si="84"/>
        <v>0</v>
      </c>
      <c r="F245" s="28">
        <f t="shared" si="77"/>
        <v>1500000</v>
      </c>
    </row>
    <row r="246" spans="1:6" ht="15" hidden="1" customHeight="1">
      <c r="A246" s="32" t="s">
        <v>97</v>
      </c>
      <c r="B246" s="33" t="s">
        <v>98</v>
      </c>
      <c r="C246" s="34">
        <v>1500000</v>
      </c>
      <c r="D246" s="34"/>
      <c r="E246" s="34"/>
      <c r="F246" s="35">
        <f t="shared" si="77"/>
        <v>1500000</v>
      </c>
    </row>
    <row r="247" spans="1:6" ht="22.5" customHeight="1">
      <c r="A247" s="17" t="s">
        <v>194</v>
      </c>
      <c r="B247" s="43" t="s">
        <v>195</v>
      </c>
      <c r="C247" s="19">
        <v>250000</v>
      </c>
      <c r="D247" s="19">
        <f t="shared" ref="D247:E250" si="85">SUM(D248)</f>
        <v>0</v>
      </c>
      <c r="E247" s="19">
        <f t="shared" si="85"/>
        <v>0</v>
      </c>
      <c r="F247" s="19">
        <f t="shared" si="77"/>
        <v>250000</v>
      </c>
    </row>
    <row r="248" spans="1:6" ht="15" customHeight="1">
      <c r="A248" s="20" t="s">
        <v>3</v>
      </c>
      <c r="B248" s="21" t="s">
        <v>4</v>
      </c>
      <c r="C248" s="22">
        <v>250000</v>
      </c>
      <c r="D248" s="22">
        <f>D249+D252</f>
        <v>0</v>
      </c>
      <c r="E248" s="22">
        <f>E249+E252</f>
        <v>0</v>
      </c>
      <c r="F248" s="22">
        <f t="shared" si="77"/>
        <v>250000</v>
      </c>
    </row>
    <row r="249" spans="1:6" ht="15" customHeight="1">
      <c r="A249" s="23" t="s">
        <v>5</v>
      </c>
      <c r="B249" s="24" t="s">
        <v>6</v>
      </c>
      <c r="C249" s="25">
        <v>100000</v>
      </c>
      <c r="D249" s="25">
        <f t="shared" si="85"/>
        <v>0</v>
      </c>
      <c r="E249" s="25">
        <f t="shared" si="85"/>
        <v>0</v>
      </c>
      <c r="F249" s="25">
        <f t="shared" si="77"/>
        <v>100000</v>
      </c>
    </row>
    <row r="250" spans="1:6" ht="15" customHeight="1">
      <c r="A250" s="26" t="s">
        <v>7</v>
      </c>
      <c r="B250" s="27" t="s">
        <v>8</v>
      </c>
      <c r="C250" s="28">
        <v>100000</v>
      </c>
      <c r="D250" s="28">
        <f t="shared" si="85"/>
        <v>0</v>
      </c>
      <c r="E250" s="28">
        <f t="shared" si="85"/>
        <v>0</v>
      </c>
      <c r="F250" s="28">
        <f t="shared" si="77"/>
        <v>100000</v>
      </c>
    </row>
    <row r="251" spans="1:6" ht="15" hidden="1" customHeight="1">
      <c r="A251" s="32" t="s">
        <v>11</v>
      </c>
      <c r="B251" s="33" t="s">
        <v>12</v>
      </c>
      <c r="C251" s="34">
        <v>100000</v>
      </c>
      <c r="D251" s="34"/>
      <c r="E251" s="34"/>
      <c r="F251" s="35">
        <f t="shared" si="77"/>
        <v>100000</v>
      </c>
    </row>
    <row r="252" spans="1:6" ht="15" customHeight="1">
      <c r="A252" s="23" t="s">
        <v>30</v>
      </c>
      <c r="B252" s="24" t="s">
        <v>31</v>
      </c>
      <c r="C252" s="25">
        <v>150000</v>
      </c>
      <c r="D252" s="25">
        <f>SUM(D253)</f>
        <v>0</v>
      </c>
      <c r="E252" s="25">
        <f>SUM(E253)</f>
        <v>0</v>
      </c>
      <c r="F252" s="25">
        <f t="shared" si="77"/>
        <v>150000</v>
      </c>
    </row>
    <row r="253" spans="1:6" ht="15" customHeight="1">
      <c r="A253" s="26" t="s">
        <v>67</v>
      </c>
      <c r="B253" s="27" t="s">
        <v>68</v>
      </c>
      <c r="C253" s="28">
        <v>150000</v>
      </c>
      <c r="D253" s="28">
        <f>SUM(D254:D254)</f>
        <v>0</v>
      </c>
      <c r="E253" s="28">
        <f>SUM(E254:E254)</f>
        <v>0</v>
      </c>
      <c r="F253" s="28">
        <f t="shared" si="77"/>
        <v>150000</v>
      </c>
    </row>
    <row r="254" spans="1:6" ht="15" hidden="1" customHeight="1">
      <c r="A254" s="10" t="s">
        <v>76</v>
      </c>
      <c r="B254" s="11" t="s">
        <v>77</v>
      </c>
      <c r="C254" s="12">
        <v>150000</v>
      </c>
      <c r="D254" s="12"/>
      <c r="E254" s="12"/>
      <c r="F254" s="13">
        <f t="shared" si="77"/>
        <v>150000</v>
      </c>
    </row>
  </sheetData>
  <mergeCells count="2">
    <mergeCell ref="A3:F3"/>
    <mergeCell ref="A2:F2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5" sqref="C15"/>
    </sheetView>
  </sheetViews>
  <sheetFormatPr defaultRowHeight="15"/>
  <cols>
    <col min="1" max="2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REBALANS II</vt:lpstr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Barišić Vesna</dc:creator>
  <cp:lastModifiedBy>TOMIĆ HELENA</cp:lastModifiedBy>
  <cp:lastPrinted>2021-12-03T09:32:06Z</cp:lastPrinted>
  <dcterms:created xsi:type="dcterms:W3CDTF">2020-08-13T06:26:13Z</dcterms:created>
  <dcterms:modified xsi:type="dcterms:W3CDTF">2021-12-29T14:56:49Z</dcterms:modified>
</cp:coreProperties>
</file>